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0490" windowHeight="7440" activeTab="0"/>
  </bookViews>
  <sheets>
    <sheet name="説明" sheetId="1" r:id="rId1"/>
    <sheet name="基本事項入力" sheetId="2" r:id="rId2"/>
    <sheet name="検討書(1)" sheetId="3" r:id="rId3"/>
    <sheet name="検討書(2) 2階建ての1階" sheetId="4" r:id="rId4"/>
    <sheet name="検討書(2)  平屋・2階建ての2階" sheetId="5" r:id="rId5"/>
    <sheet name="検討例" sheetId="6" r:id="rId6"/>
  </sheets>
  <definedNames>
    <definedName name="_xlnm.Print_Area" localSheetId="4">'検討書(2)  平屋・2階建ての2階'!$A$1:$X$58</definedName>
    <definedName name="_xlnm.Print_Area" localSheetId="3">'検討書(2) 2階建ての1階'!$A$1:$X$60</definedName>
    <definedName name="_xlnm.Print_Area" localSheetId="5">'検討例'!$A$1:$X$27</definedName>
    <definedName name="耐力壁">'基本事項入力'!$F$25:$F$30</definedName>
    <definedName name="倍率">'基本事項入力'!$J$25:$J$30</definedName>
    <definedName name="壁長">'基本事項入力'!$U$25:$U$30</definedName>
  </definedNames>
  <calcPr fullCalcOnLoad="1"/>
</workbook>
</file>

<file path=xl/sharedStrings.xml><?xml version="1.0" encoding="utf-8"?>
<sst xmlns="http://schemas.openxmlformats.org/spreadsheetml/2006/main" count="432" uniqueCount="210">
  <si>
    <t>共に１を超えているので壁率比の検討は省略</t>
  </si>
  <si>
    <t>Ｙ方向</t>
  </si>
  <si>
    <t>①
必要壁量　28㎡×0.15 ＝ 4.2
存在壁量　2×2×2 ＝      8
壁量充足率＝存在壁量／必要壁量　8／4.2
　　　　　＝1.904761905  ＞１</t>
  </si>
  <si>
    <t>②
必要壁量　32㎡×0.15 ＝ 4.8
存在壁量　2×2×2 ＝      8
壁量充足率＝存在壁量／必要壁量　8／4.8
　　　　　＝1.666666667 ＞１</t>
  </si>
  <si>
    <t>a
必要壁量　32㎡×0.15 ＝ 4.8
存在壁量　2×2×1 ＝      4
壁量充足率＝存在壁量／必要壁量　4／4.8
　　　　　＝0.833333333  ＜１</t>
  </si>
  <si>
    <t>b
必要壁量　36㎡×0.15 ＝ 5.4
存在壁量　2×2×1 ＝      4
壁量充足率＝存在壁量／必要壁量　4／5.4
　　　　　＝0.740740741  ＜１</t>
  </si>
  <si>
    <t>壁率比の検討
壁率比＝（壁量充足率（Ｙ方向の小さい壁量充足率））
／（（壁量充足率（Ｙ方向の大きい壁量充足率））
＝0.740740741／0.833333333 
＝0.888888889＞０．５</t>
  </si>
  <si>
    <t>壁量充足率（Ｙ方向の小さい壁量充足率）／壁量充足率（Ｙ方向の大きい壁量充足率）＞０．５</t>
  </si>
  <si>
    <t>建設省告示第１３５２号の検討例</t>
  </si>
  <si>
    <t>　　建物の規模・構造を下記のとおり、階数を平屋建、屋根を重い屋根と想定する。</t>
  </si>
  <si>
    <t>Ｘ方向</t>
  </si>
  <si>
    <t>(No.2)</t>
  </si>
  <si>
    <t>又は</t>
  </si>
  <si>
    <t>Ａ：Ｘ方向１Ｆ（１ＦＬ＋１３５０以上）の見付面積</t>
  </si>
  <si>
    <t>二重線は壁倍率２倍の耐力壁</t>
  </si>
  <si>
    <t>下側端部</t>
  </si>
  <si>
    <t>存在壁量／必要壁量＝右壁量充足率</t>
  </si>
  <si>
    <t>(ｲ)床面積による
必要壁量長さm</t>
  </si>
  <si>
    <t>壁・軸組の種類</t>
  </si>
  <si>
    <t>存在軸組長さ</t>
  </si>
  <si>
    <t>存在壁量</t>
  </si>
  <si>
    <t>壁量充足率の計算</t>
  </si>
  <si>
    <t>存在壁量／必要壁量＝左壁量充足率</t>
  </si>
  <si>
    <t>上記以外は壁率比の検討</t>
  </si>
  <si>
    <t>壁率比の検討</t>
  </si>
  <si>
    <t>床面積㎡</t>
  </si>
  <si>
    <t>Ｙ方向（ＢおよびＤ）</t>
  </si>
  <si>
    <t>有効軸組長さ</t>
  </si>
  <si>
    <t>判　　　　　定</t>
  </si>
  <si>
    <t>偏心率の検討（偏心率０．３以下）　Ｘ方向＝　　　　　　　　　　　Ｙ方向＝　　　　　　　　検討無い場合は下表の検討</t>
  </si>
  <si>
    <t>建設省告示第１３５２号の検討
Ｘ方向</t>
  </si>
  <si>
    <t>右側端部</t>
  </si>
  <si>
    <t>判　　定</t>
  </si>
  <si>
    <t>壁充足率の検討</t>
  </si>
  <si>
    <t>判定①</t>
  </si>
  <si>
    <t>建設省告示第１３５２号の検討
Ｙ方向</t>
  </si>
  <si>
    <t>壁量充足率（Ｘ方向の小さい壁量充足率）／壁量充足率（Ｘ方向の大きい壁量充足率）＞０．５</t>
  </si>
  <si>
    <t>(No.1)</t>
  </si>
  <si>
    <t>床面積㎡</t>
  </si>
  <si>
    <t>(ｲ)又は(ﾛ)</t>
  </si>
  <si>
    <t>床面積による軸組計算</t>
  </si>
  <si>
    <t>見付面積による軸組計算</t>
  </si>
  <si>
    <t>Ｘ・Ｙ方向共</t>
  </si>
  <si>
    <t>Ｘ方向（ＡおよびＣ）</t>
  </si>
  <si>
    <t>（Ｙ方向の数値を記入）</t>
  </si>
  <si>
    <t>　壁量長さ×箇　所×倍　率＝有効壁量長さ</t>
  </si>
  <si>
    <t>判定②</t>
  </si>
  <si>
    <t>0.29m/㎡</t>
  </si>
  <si>
    <t>Ａの見付面積㎡</t>
  </si>
  <si>
    <t>Ｂの見付面積㎡</t>
  </si>
  <si>
    <t>×</t>
  </si>
  <si>
    <t>＝</t>
  </si>
  <si>
    <t>×0.50m/㎡＝</t>
  </si>
  <si>
    <t>0.33m/㎡</t>
  </si>
  <si>
    <t>（Ｘ方向の数値を記入）</t>
  </si>
  <si>
    <t>m</t>
  </si>
  <si>
    <t>≦</t>
  </si>
  <si>
    <t>m</t>
  </si>
  <si>
    <t>0.11m/㎡</t>
  </si>
  <si>
    <t>0.15m/㎡</t>
  </si>
  <si>
    <t>0.33m/㎡</t>
  </si>
  <si>
    <t>／</t>
  </si>
  <si>
    <t>＝</t>
  </si>
  <si>
    <t>0.11m/㎡</t>
  </si>
  <si>
    <t>Ｃの見付面積㎡</t>
  </si>
  <si>
    <t>Ｄの見付面積㎡</t>
  </si>
  <si>
    <t>0.21m/㎡</t>
  </si>
  <si>
    <t>0.21m/㎡</t>
  </si>
  <si>
    <t>Ｂ：Ｙ方向１Ｆ（１ＦＬ＋１３５０以上）の見付面積</t>
  </si>
  <si>
    <t>Ｃ：Ｘ方向２Ｆ（２ＦＬ＋１３５０以上）の見付面積</t>
  </si>
  <si>
    <t>Ｄ：Ｙ方向２Ｆ（２ＦＬ＋１３５０以上）の見付面積</t>
  </si>
  <si>
    <t>建築基準法施行令第46条第４項に基づく検討書</t>
  </si>
  <si>
    <t>(ﾛ)必要壁量長さm</t>
  </si>
  <si>
    <t>(ﾊ)必要壁量長さm</t>
  </si>
  <si>
    <t>必要壁量m</t>
  </si>
  <si>
    <t>(ﾆ)床面積による
必要壁量長さm</t>
  </si>
  <si>
    <t>(ﾎ)必要壁量長さm</t>
  </si>
  <si>
    <t>(ﾆ)又は(ﾎ)</t>
  </si>
  <si>
    <t>(ﾍ)必要壁量長さm</t>
  </si>
  <si>
    <t>(ﾆ)又は(ﾍ)</t>
  </si>
  <si>
    <t>必要壁量m</t>
  </si>
  <si>
    <t>存在壁量／必要壁量＝上壁量充足率</t>
  </si>
  <si>
    <t>存在壁量／必要壁量＝下壁量充足率</t>
  </si>
  <si>
    <t>(ｲ)又は(ﾊ)</t>
  </si>
  <si>
    <t>倍率</t>
  </si>
  <si>
    <t>基本事項入力</t>
  </si>
  <si>
    <t>1階</t>
  </si>
  <si>
    <t>2階</t>
  </si>
  <si>
    <t>左側</t>
  </si>
  <si>
    <t>右側</t>
  </si>
  <si>
    <t>㎡</t>
  </si>
  <si>
    <t>Ａ</t>
  </si>
  <si>
    <t>㎡</t>
  </si>
  <si>
    <t>Ｂ</t>
  </si>
  <si>
    <t>Ｃ</t>
  </si>
  <si>
    <t>Ｄ</t>
  </si>
  <si>
    <t>㎡</t>
  </si>
  <si>
    <t>1/4</t>
  </si>
  <si>
    <t>㎡</t>
  </si>
  <si>
    <t>㎡</t>
  </si>
  <si>
    <t>1/4</t>
  </si>
  <si>
    <t>1/4</t>
  </si>
  <si>
    <t>１．床面積</t>
  </si>
  <si>
    <t>２．見付面積</t>
  </si>
  <si>
    <t>３．1/4床面積</t>
  </si>
  <si>
    <t>４．耐力壁の種類</t>
  </si>
  <si>
    <t>５．係数</t>
  </si>
  <si>
    <t>軽い屋根</t>
  </si>
  <si>
    <t>重い屋根</t>
  </si>
  <si>
    <t>1/2階</t>
  </si>
  <si>
    <t>2/2階</t>
  </si>
  <si>
    <t>平屋</t>
  </si>
  <si>
    <t>係数</t>
  </si>
  <si>
    <t>６．単位壁長</t>
  </si>
  <si>
    <t>ｍ</t>
  </si>
  <si>
    <t>／</t>
  </si>
  <si>
    <t>／</t>
  </si>
  <si>
    <t>＝</t>
  </si>
  <si>
    <t>＝</t>
  </si>
  <si>
    <t>Ａ</t>
  </si>
  <si>
    <t>Ｂ</t>
  </si>
  <si>
    <t>Ｃ</t>
  </si>
  <si>
    <t>Ｄ</t>
  </si>
  <si>
    <t>1FL</t>
  </si>
  <si>
    <t>2FL</t>
  </si>
  <si>
    <t>Ａ：X方向1F（1FL＋1,350以上）の見付面積</t>
  </si>
  <si>
    <t>Ｂ：Y方向1F（1FL＋1,350以上）の見付面積</t>
  </si>
  <si>
    <t>Ｃ：X方向2F（2FL＋1,350以上）の見付面積</t>
  </si>
  <si>
    <t>Ｄ：Y方向2F（2FL＋1,350以上）の見付面積</t>
  </si>
  <si>
    <t>①方向・階</t>
  </si>
  <si>
    <t>②ゾーン</t>
  </si>
  <si>
    <t>③通り</t>
  </si>
  <si>
    <t>耐力壁の存在壁量の計算</t>
  </si>
  <si>
    <t>建築基準法の地震に関する必要壁量の計算とバランスのよい壁配置のチェック</t>
  </si>
  <si>
    <t>建築基準法の風に関する必要壁量の計算</t>
  </si>
  <si>
    <t>建築基準法の壁量のチェック</t>
  </si>
  <si>
    <t>④
耐力壁の種類</t>
  </si>
  <si>
    <t>⑤
壁倍率</t>
  </si>
  <si>
    <t>⑥
実長さ
（cm)</t>
  </si>
  <si>
    <t>⑦
存在壁量
(cm)
＝⑤×⑥</t>
  </si>
  <si>
    <t>⑧
床面積
(㎡)</t>
  </si>
  <si>
    <t>⑨
床面積に
乗ずる
係数
(cm/㎡)</t>
  </si>
  <si>
    <t>⑩
建築基準法の
地震に関する
必要壁量
(cm)
＝⑧×⑨</t>
  </si>
  <si>
    <t>⑪
壁量充足率
＝⑦/⑩
存在壁量の
必要壁量に
対する比</t>
  </si>
  <si>
    <t>⑫
壁量充足率による
バランスよい
壁配置の判定
⑪両側＞1なら
適
それ以外は壁率
比による判定
(⑬⑭)を行う</t>
  </si>
  <si>
    <t>⑬
壁率比
(⑫が不適の
場合のみ)　
⑪両側のうち
小さい方を
大きい方で
割ったもの</t>
  </si>
  <si>
    <t>⑭
壁率比による
バランスよい
壁配置の判定
（⑫が不適の
場合のみ）
　⑬≧0.5なら適</t>
  </si>
  <si>
    <t>⑮
見付面積
(㎡)</t>
  </si>
  <si>
    <t>⑯
見付面積に
乗ずる係数
(cm/㎡)</t>
  </si>
  <si>
    <t>⑰
建築基準法の
風に関する
必要壁量
(cm)　
＝⑮×⑯</t>
  </si>
  <si>
    <t>⑱
必要壁量
　地震に関する
　必要壁量と
　風に関する
　必要壁量の
　うち大きい方</t>
  </si>
  <si>
    <t>⑲
存在壁量
　＝⑦</t>
  </si>
  <si>
    <t>⑳
判定
　⑲≧⑱
　なら適</t>
  </si>
  <si>
    <t>中央</t>
  </si>
  <si>
    <t>合計</t>
  </si>
  <si>
    <t>X軸方向２階</t>
  </si>
  <si>
    <t>計</t>
  </si>
  <si>
    <t>北側
(上側)
1/4</t>
  </si>
  <si>
    <t>南側
(下側)
1/4</t>
  </si>
  <si>
    <t>X軸方向１階</t>
  </si>
  <si>
    <t>Y軸方向２階</t>
  </si>
  <si>
    <t>Y軸方向１階</t>
  </si>
  <si>
    <t>西側
(左側)
1/4</t>
  </si>
  <si>
    <t>東側
(右側)
1/4</t>
  </si>
  <si>
    <t>左側(西側)</t>
  </si>
  <si>
    <t>右側(東側)</t>
  </si>
  <si>
    <t>上側(北側)</t>
  </si>
  <si>
    <t>下側(南側)</t>
  </si>
  <si>
    <t>(西)</t>
  </si>
  <si>
    <t>(東)</t>
  </si>
  <si>
    <t>上側(北)</t>
  </si>
  <si>
    <t>下側(南)</t>
  </si>
  <si>
    <t>シート１　建築基準法の壁量のチェックとバランスよい壁配置のチェック</t>
  </si>
  <si>
    <t>　　　　最上階または階数が一の建物（２階建ての２階または平屋建て）</t>
  </si>
  <si>
    <t>　　　　最上階の直下階（２階建ての１階）</t>
  </si>
  <si>
    <t>※下記の</t>
  </si>
  <si>
    <t>枠に面積、係数等の値を入力してください。値は各検討書に自動的に転記されます。</t>
  </si>
  <si>
    <t>※耐力壁の種類・倍率を入力することにより、検討書でプルダウンメニューから選択できるようになります。</t>
  </si>
  <si>
    <t>令46条第4項の検討書作成ツールについて</t>
  </si>
  <si>
    <t>１．基本事項入力に面積・係数を入力することにより、検討書に値が自動的に転記されます。</t>
  </si>
  <si>
    <t>※右略図の記号に該当する見付面積を入力してください。</t>
  </si>
  <si>
    <t>※右略図に該当する側端部分の面積を入力してください。</t>
  </si>
  <si>
    <t>※耐力壁の単位壁長さを入力することにより、検討書(2)でプルダウンメニューから選択できるようになります。</t>
  </si>
  <si>
    <t>・検討書(1),(2)共、色つきのセル部分に入力することができます。</t>
  </si>
  <si>
    <t>・検討書(1)は、1階、2階を1枚にまとめたものです。</t>
  </si>
  <si>
    <t>・検討書(2)は、1階、2階がそれぞれ別シートとなっています。</t>
  </si>
  <si>
    <t>検討書(2)では、耐力壁の種類・壁量長さ・倍率はプルダウンメニューから選択できます。箇所数は手入力してください。</t>
  </si>
  <si>
    <t>検討書(1)では、１/４の部分ごとに入力します。</t>
  </si>
  <si>
    <t>耐力壁の種類・倍率はプルダウンメニューから選択できます。実長さは手入力してください。</t>
  </si>
  <si>
    <t>１/４の部分も同様に入力してください。</t>
  </si>
  <si>
    <t>３．判定欄が検討書(1)では、「適」。検討書(2)では「OK」になれば適合です。</t>
  </si>
  <si>
    <t>４．床面積は基準法上の床面積となりますが、小屋裏収納がある場合は平成12年建設省告示第1351号により加算してください。</t>
  </si>
  <si>
    <t>・小屋裏収納の面積が直下階の床面積の１/８以上の場合、以下の式で計算された値を床面積に加えます。</t>
  </si>
  <si>
    <t>ｈ</t>
  </si>
  <si>
    <t>×A</t>
  </si>
  <si>
    <t>a＝</t>
  </si>
  <si>
    <t>a:床面積に加える面積</t>
  </si>
  <si>
    <t>h:小屋裏収納の内法高さの平均値</t>
  </si>
  <si>
    <t>A:小屋裏収納の水平投影面積</t>
  </si>
  <si>
    <t>５．見付面積は実際に風圧力を受ける面積です。外壁の厚さやバルコニー・庇などの突起物を含めて算定してください。</t>
  </si>
  <si>
    <t>45×90 片筋かい</t>
  </si>
  <si>
    <t>45×90 たすき筋かい</t>
  </si>
  <si>
    <t>構造用合板　t=9</t>
  </si>
  <si>
    <r>
      <t>２．検討書は(1)と(2)の2種類あります。</t>
    </r>
    <r>
      <rPr>
        <sz val="12"/>
        <color indexed="10"/>
        <rFont val="Osaka"/>
        <family val="3"/>
      </rPr>
      <t>どちらか使いやすい方を選択してください。</t>
    </r>
  </si>
  <si>
    <t>（X方向の数値を記入）</t>
  </si>
  <si>
    <t>上側端部</t>
  </si>
  <si>
    <t>左側端部</t>
  </si>
  <si>
    <t>（Y方向の数値を記入）</t>
  </si>
  <si>
    <t>上及び下壁量充足率＞１．０検討完了</t>
  </si>
  <si>
    <t>左及び右壁量充足率＞１．０検討完了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</si>
</sst>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_);[Red]\(0.00\)"/>
    <numFmt numFmtId="179" formatCode="0.00_ "/>
    <numFmt numFmtId="180" formatCode="0.0_ "/>
    <numFmt numFmtId="181" formatCode="#,##0.0;[Red]\-#,##0.0"/>
    <numFmt numFmtId="182" formatCode="0.0000_ "/>
    <numFmt numFmtId="183" formatCode="0.000_ "/>
    <numFmt numFmtId="184" formatCode="0.0000000000_ "/>
    <numFmt numFmtId="185" formatCode="0.000000000_ "/>
    <numFmt numFmtId="186" formatCode="0.00000000_ "/>
    <numFmt numFmtId="187" formatCode="0.0000000_ "/>
    <numFmt numFmtId="188" formatCode="0.000000_ "/>
    <numFmt numFmtId="189" formatCode="0.00000_ "/>
    <numFmt numFmtId="190" formatCode="#,##0.000;[Red]\-#,##0.000"/>
  </numFmts>
  <fonts count="56">
    <font>
      <sz val="12"/>
      <name val="Osaka"/>
      <family val="3"/>
    </font>
    <font>
      <b/>
      <sz val="12"/>
      <name val="Osaka"/>
      <family val="3"/>
    </font>
    <font>
      <i/>
      <sz val="12"/>
      <name val="Osaka"/>
      <family val="3"/>
    </font>
    <font>
      <b/>
      <i/>
      <sz val="12"/>
      <name val="Osaka"/>
      <family val="3"/>
    </font>
    <font>
      <sz val="6"/>
      <name val="Osaka"/>
      <family val="3"/>
    </font>
    <font>
      <sz val="12"/>
      <name val="ＭＳ 明朝"/>
      <family val="1"/>
    </font>
    <font>
      <sz val="9"/>
      <name val="ＭＳ 明朝"/>
      <family val="1"/>
    </font>
    <font>
      <sz val="10"/>
      <name val="ＭＳ ゴシック"/>
      <family val="3"/>
    </font>
    <font>
      <sz val="9"/>
      <name val="ＭＳ ゴシック"/>
      <family val="3"/>
    </font>
    <font>
      <u val="single"/>
      <sz val="12"/>
      <color indexed="12"/>
      <name val="Osaka"/>
      <family val="3"/>
    </font>
    <font>
      <u val="single"/>
      <sz val="12"/>
      <color indexed="36"/>
      <name val="Osaka"/>
      <family val="3"/>
    </font>
    <font>
      <sz val="9"/>
      <color indexed="10"/>
      <name val="ＭＳ 明朝"/>
      <family val="1"/>
    </font>
    <font>
      <b/>
      <sz val="9"/>
      <color indexed="10"/>
      <name val="ＭＳ 明朝"/>
      <family val="1"/>
    </font>
    <font>
      <sz val="10"/>
      <color indexed="9"/>
      <name val="ＭＳ ゴシック"/>
      <family val="3"/>
    </font>
    <font>
      <sz val="10"/>
      <color indexed="10"/>
      <name val="ＭＳ ゴシック"/>
      <family val="3"/>
    </font>
    <font>
      <sz val="8"/>
      <name val="ＭＳ ゴシック"/>
      <family val="3"/>
    </font>
    <font>
      <b/>
      <sz val="10"/>
      <color indexed="10"/>
      <name val="ＭＳ ゴシック"/>
      <family val="3"/>
    </font>
    <font>
      <sz val="9"/>
      <color indexed="10"/>
      <name val="ＭＳ ゴシック"/>
      <family val="3"/>
    </font>
    <font>
      <b/>
      <sz val="10"/>
      <name val="ＭＳ ゴシック"/>
      <family val="3"/>
    </font>
    <font>
      <sz val="12"/>
      <color indexed="10"/>
      <name val="Osaka"/>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14"/>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9"/>
      <name val="Meiryo UI"/>
      <family val="3"/>
    </font>
    <font>
      <sz val="9"/>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theme="0" tint="-0.1499900072813034"/>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style="thin"/>
      <top style="thin"/>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hair"/>
      <top style="hair"/>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double"/>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hair"/>
      <right style="hair"/>
      <top style="hair"/>
      <bottom style="hair"/>
    </border>
    <border>
      <left style="medium"/>
      <right style="medium"/>
      <top style="medium"/>
      <bottom style="medium"/>
    </border>
    <border>
      <left style="medium"/>
      <right style="medium"/>
      <top>
        <color indexed="63"/>
      </top>
      <bottom style="medium"/>
    </border>
    <border>
      <left style="medium"/>
      <right style="medium"/>
      <top style="medium"/>
      <bottom>
        <color indexed="63"/>
      </bottom>
    </border>
    <border>
      <left style="medium"/>
      <right style="medium"/>
      <top style="medium"/>
      <bottom style="hair"/>
    </border>
    <border>
      <left style="medium"/>
      <right style="medium"/>
      <top style="hair"/>
      <bottom style="hair"/>
    </border>
    <border>
      <left style="medium"/>
      <right style="medium"/>
      <top style="hair"/>
      <bottom style="medium"/>
    </border>
    <border>
      <left style="medium"/>
      <right>
        <color indexed="63"/>
      </right>
      <top style="medium"/>
      <bottom style="hair"/>
    </border>
    <border>
      <left style="medium"/>
      <right>
        <color indexed="63"/>
      </right>
      <top style="hair"/>
      <bottom style="hair"/>
    </border>
    <border>
      <left>
        <color indexed="63"/>
      </left>
      <right>
        <color indexed="63"/>
      </right>
      <top>
        <color indexed="63"/>
      </top>
      <bottom style="dashed"/>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style="thin"/>
      <top style="dashed"/>
      <bottom style="thin"/>
    </border>
    <border>
      <left style="hair"/>
      <right style="hair"/>
      <top style="hair"/>
      <bottom style="thin"/>
    </border>
    <border>
      <left style="hair"/>
      <right style="hair"/>
      <top style="hair"/>
      <bottom style="double"/>
    </border>
    <border>
      <left style="hair"/>
      <right style="thin"/>
      <top style="hair"/>
      <bottom style="double"/>
    </border>
    <border>
      <left>
        <color indexed="63"/>
      </left>
      <right style="hair"/>
      <top style="hair"/>
      <bottom style="double"/>
    </border>
    <border>
      <left style="hair"/>
      <right style="double"/>
      <top style="hair"/>
      <bottom style="double"/>
    </border>
    <border>
      <left style="double"/>
      <right style="hair"/>
      <top style="hair"/>
      <bottom style="double"/>
    </border>
    <border>
      <left style="double"/>
      <right style="hair"/>
      <top style="hair"/>
      <bottom style="hair"/>
    </border>
    <border>
      <left style="hair"/>
      <right style="double"/>
      <top style="hair"/>
      <bottom style="thin"/>
    </border>
    <border>
      <left style="double"/>
      <right style="hair"/>
      <top style="hair"/>
      <bottom style="thin"/>
    </border>
    <border>
      <left>
        <color indexed="63"/>
      </left>
      <right>
        <color indexed="63"/>
      </right>
      <top style="dashed"/>
      <bottom style="thin"/>
    </border>
    <border>
      <left style="hair"/>
      <right style="double"/>
      <top style="double"/>
      <bottom style="hair"/>
    </border>
    <border>
      <left style="hair"/>
      <right style="double"/>
      <top style="hair"/>
      <bottom style="hair"/>
    </border>
    <border>
      <left style="double"/>
      <right style="hair"/>
      <top style="double"/>
      <bottom style="hair"/>
    </border>
    <border>
      <left style="hair"/>
      <right style="hair"/>
      <top style="double"/>
      <bottom style="hair"/>
    </border>
    <border>
      <left style="medium"/>
      <right>
        <color indexed="63"/>
      </right>
      <top style="hair"/>
      <bottom style="medium"/>
    </border>
    <border>
      <left>
        <color indexed="63"/>
      </left>
      <right>
        <color indexed="63"/>
      </right>
      <top style="medium"/>
      <bottom style="hair"/>
    </border>
    <border>
      <left>
        <color indexed="63"/>
      </left>
      <right style="medium"/>
      <top style="medium"/>
      <bottom style="hair"/>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style="hair"/>
      <top>
        <color indexed="63"/>
      </top>
      <bottom style="hair"/>
    </border>
    <border>
      <left>
        <color indexed="63"/>
      </left>
      <right>
        <color indexed="63"/>
      </right>
      <top style="thin"/>
      <bottom style="dashed"/>
    </border>
    <border>
      <left>
        <color indexed="63"/>
      </left>
      <right style="medium"/>
      <top>
        <color indexed="63"/>
      </top>
      <bottom>
        <color indexed="63"/>
      </bottom>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medium">
        <color indexed="10"/>
      </top>
      <bottom>
        <color indexed="63"/>
      </bottom>
    </border>
    <border>
      <left>
        <color indexed="63"/>
      </left>
      <right>
        <color indexed="63"/>
      </right>
      <top>
        <color indexed="63"/>
      </top>
      <bottom style="medium">
        <color indexed="10"/>
      </bottom>
    </border>
    <border>
      <left>
        <color indexed="63"/>
      </left>
      <right style="hair"/>
      <top style="double"/>
      <bottom style="hair"/>
    </border>
    <border>
      <left>
        <color indexed="63"/>
      </left>
      <right style="hair"/>
      <top style="hair"/>
      <bottom style="hair"/>
    </border>
    <border>
      <left>
        <color indexed="63"/>
      </left>
      <right style="hair"/>
      <top style="hair"/>
      <bottom style="thin"/>
    </border>
    <border>
      <left style="hair"/>
      <right style="thin"/>
      <top style="double"/>
      <bottom style="hair"/>
    </border>
    <border>
      <left style="hair"/>
      <right style="thin"/>
      <top style="hair"/>
      <bottom style="hair"/>
    </border>
    <border>
      <left style="hair"/>
      <right style="thin"/>
      <top style="hair"/>
      <bottom style="thin"/>
    </border>
    <border>
      <left style="thin"/>
      <right style="hair"/>
      <top style="double"/>
      <bottom style="hair"/>
    </border>
    <border>
      <left style="thin"/>
      <right style="hair"/>
      <top style="hair"/>
      <bottom style="hair"/>
    </border>
    <border>
      <left style="thin"/>
      <right style="hair"/>
      <top style="hair"/>
      <bottom style="thin"/>
    </border>
    <border>
      <left style="thin"/>
      <right style="hair"/>
      <top style="hair"/>
      <bottom style="double"/>
    </border>
    <border>
      <left style="double"/>
      <right style="hair"/>
      <top style="thin"/>
      <bottom style="hair"/>
    </border>
    <border>
      <left style="hair"/>
      <right style="hair"/>
      <top style="thin"/>
      <bottom style="hair"/>
    </border>
    <border>
      <left style="hair"/>
      <right style="double"/>
      <top style="thin"/>
      <bottom style="hair"/>
    </border>
    <border>
      <left>
        <color indexed="63"/>
      </left>
      <right style="hair"/>
      <top style="thin"/>
      <bottom style="hair"/>
    </border>
    <border>
      <left style="hair"/>
      <right style="thin"/>
      <top style="thin"/>
      <bottom style="hair"/>
    </border>
    <border>
      <left style="hair"/>
      <right style="hair"/>
      <top style="double"/>
      <bottom>
        <color indexed="63"/>
      </bottom>
    </border>
    <border>
      <left style="thin"/>
      <right style="hair"/>
      <top style="thin"/>
      <bottom style="hair"/>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hair"/>
    </border>
    <border>
      <left>
        <color indexed="63"/>
      </left>
      <right style="thin"/>
      <top style="hair"/>
      <bottom style="hair"/>
    </border>
    <border>
      <left style="hair"/>
      <right>
        <color indexed="63"/>
      </right>
      <top>
        <color indexed="63"/>
      </top>
      <bottom style="hair"/>
    </border>
    <border>
      <left style="hair"/>
      <right style="hair"/>
      <top style="hair"/>
      <bottom>
        <color indexed="63"/>
      </bottom>
    </border>
    <border>
      <left style="thin"/>
      <right style="hair"/>
      <top style="thin"/>
      <bottom style="thin"/>
    </border>
    <border>
      <left>
        <color indexed="63"/>
      </left>
      <right style="hair"/>
      <top style="thin"/>
      <bottom style="thin"/>
    </border>
    <border>
      <left style="thin"/>
      <right style="hair"/>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color indexed="63"/>
      </left>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color indexed="63"/>
      </top>
      <bottom style="thin"/>
    </border>
    <border>
      <left style="thin"/>
      <right>
        <color indexed="63"/>
      </right>
      <top style="thin"/>
      <bottom style="hair"/>
    </border>
    <border>
      <left style="thin"/>
      <right>
        <color indexed="63"/>
      </right>
      <top style="hair"/>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0" fillId="0" borderId="0" applyNumberFormat="0" applyFill="0" applyBorder="0" applyAlignment="0" applyProtection="0"/>
    <xf numFmtId="0" fontId="55" fillId="32" borderId="0" applyNumberFormat="0" applyBorder="0" applyAlignment="0" applyProtection="0"/>
  </cellStyleXfs>
  <cellXfs count="406">
    <xf numFmtId="0" fontId="0" fillId="0" borderId="0" xfId="0" applyAlignment="1">
      <alignment/>
    </xf>
    <xf numFmtId="0" fontId="6" fillId="0" borderId="0" xfId="0" applyFont="1" applyAlignment="1">
      <alignment/>
    </xf>
    <xf numFmtId="0" fontId="6" fillId="0" borderId="0" xfId="0" applyFont="1" applyAlignment="1">
      <alignment horizontal="right"/>
    </xf>
    <xf numFmtId="0" fontId="6" fillId="0" borderId="10" xfId="0" applyFont="1" applyBorder="1" applyAlignment="1">
      <alignment/>
    </xf>
    <xf numFmtId="0" fontId="6" fillId="0" borderId="11"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7" fillId="0" borderId="0" xfId="0" applyFont="1" applyAlignment="1">
      <alignment/>
    </xf>
    <xf numFmtId="0" fontId="7" fillId="0" borderId="0" xfId="0" applyFont="1" applyAlignment="1">
      <alignment vertical="top"/>
    </xf>
    <xf numFmtId="0" fontId="7" fillId="0" borderId="0" xfId="0" applyFont="1" applyBorder="1" applyAlignment="1">
      <alignment/>
    </xf>
    <xf numFmtId="0" fontId="7" fillId="0" borderId="0" xfId="0" applyFont="1" applyAlignment="1">
      <alignment/>
    </xf>
    <xf numFmtId="0" fontId="7" fillId="0" borderId="11" xfId="0" applyFont="1" applyBorder="1" applyAlignment="1">
      <alignment/>
    </xf>
    <xf numFmtId="0" fontId="7" fillId="0" borderId="0" xfId="0" applyFont="1" applyBorder="1" applyAlignment="1">
      <alignment/>
    </xf>
    <xf numFmtId="0" fontId="7" fillId="0" borderId="0" xfId="0" applyFont="1" applyBorder="1" applyAlignment="1">
      <alignment vertical="top"/>
    </xf>
    <xf numFmtId="0" fontId="7" fillId="0" borderId="16"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7" fillId="0" borderId="0" xfId="0" applyFont="1" applyBorder="1" applyAlignment="1">
      <alignment horizontal="left" vertical="top"/>
    </xf>
    <xf numFmtId="0" fontId="7" fillId="0" borderId="25" xfId="0" applyFont="1" applyBorder="1" applyAlignment="1">
      <alignment horizontal="left"/>
    </xf>
    <xf numFmtId="0" fontId="7" fillId="0" borderId="26" xfId="0" applyFont="1" applyBorder="1" applyAlignment="1">
      <alignment/>
    </xf>
    <xf numFmtId="0" fontId="7" fillId="0" borderId="14" xfId="0" applyFont="1" applyBorder="1" applyAlignment="1">
      <alignment/>
    </xf>
    <xf numFmtId="0" fontId="7" fillId="0" borderId="0" xfId="0" applyFont="1" applyBorder="1" applyAlignment="1">
      <alignment vertical="center"/>
    </xf>
    <xf numFmtId="0" fontId="7" fillId="0" borderId="10" xfId="0" applyFont="1" applyBorder="1" applyAlignment="1">
      <alignment vertical="top"/>
    </xf>
    <xf numFmtId="0" fontId="7" fillId="0" borderId="27" xfId="0" applyFont="1" applyBorder="1" applyAlignment="1">
      <alignment/>
    </xf>
    <xf numFmtId="0" fontId="7" fillId="0" borderId="28" xfId="0" applyFont="1" applyBorder="1" applyAlignment="1">
      <alignment vertical="top"/>
    </xf>
    <xf numFmtId="0" fontId="7" fillId="0" borderId="19" xfId="0" applyFont="1" applyBorder="1" applyAlignment="1">
      <alignment/>
    </xf>
    <xf numFmtId="0" fontId="7" fillId="0" borderId="29" xfId="0" applyFont="1" applyBorder="1" applyAlignment="1">
      <alignment/>
    </xf>
    <xf numFmtId="0" fontId="7" fillId="0" borderId="10" xfId="0" applyFont="1" applyBorder="1" applyAlignment="1">
      <alignment/>
    </xf>
    <xf numFmtId="0" fontId="7" fillId="0" borderId="30" xfId="0" applyFont="1" applyBorder="1" applyAlignment="1">
      <alignment/>
    </xf>
    <xf numFmtId="0" fontId="7" fillId="0" borderId="31" xfId="0" applyFont="1" applyBorder="1" applyAlignment="1">
      <alignment/>
    </xf>
    <xf numFmtId="0" fontId="7" fillId="0" borderId="32" xfId="0" applyFont="1" applyBorder="1" applyAlignment="1">
      <alignment/>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xf>
    <xf numFmtId="0" fontId="6" fillId="0" borderId="15"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vertical="center"/>
    </xf>
    <xf numFmtId="0" fontId="8" fillId="0" borderId="0" xfId="0" applyFont="1" applyAlignment="1">
      <alignment/>
    </xf>
    <xf numFmtId="56" fontId="7" fillId="0" borderId="33" xfId="0" applyNumberFormat="1" applyFont="1" applyBorder="1" applyAlignment="1" quotePrefix="1">
      <alignment/>
    </xf>
    <xf numFmtId="0" fontId="7" fillId="0" borderId="33" xfId="0" applyFont="1" applyBorder="1" applyAlignment="1" quotePrefix="1">
      <alignment/>
    </xf>
    <xf numFmtId="0" fontId="7" fillId="0" borderId="0" xfId="0" applyFont="1" applyFill="1" applyBorder="1" applyAlignment="1">
      <alignment/>
    </xf>
    <xf numFmtId="0" fontId="7" fillId="0" borderId="34" xfId="0" applyFont="1" applyBorder="1" applyAlignment="1" quotePrefix="1">
      <alignment/>
    </xf>
    <xf numFmtId="0" fontId="7" fillId="0" borderId="20" xfId="0" applyFont="1" applyBorder="1" applyAlignment="1">
      <alignment/>
    </xf>
    <xf numFmtId="0" fontId="7" fillId="0" borderId="35" xfId="0" applyFont="1" applyBorder="1" applyAlignment="1">
      <alignment/>
    </xf>
    <xf numFmtId="0" fontId="7" fillId="0" borderId="33"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2" fontId="11" fillId="0" borderId="39" xfId="0" applyNumberFormat="1" applyFont="1" applyBorder="1" applyAlignment="1">
      <alignment/>
    </xf>
    <xf numFmtId="0" fontId="11" fillId="0" borderId="40" xfId="0" applyFont="1" applyBorder="1" applyAlignment="1">
      <alignment/>
    </xf>
    <xf numFmtId="0" fontId="11" fillId="0" borderId="40" xfId="0" applyFont="1" applyBorder="1" applyAlignment="1">
      <alignment/>
    </xf>
    <xf numFmtId="2" fontId="11" fillId="0" borderId="15" xfId="0" applyNumberFormat="1" applyFont="1" applyBorder="1" applyAlignment="1">
      <alignment/>
    </xf>
    <xf numFmtId="2" fontId="11" fillId="0" borderId="15" xfId="0" applyNumberFormat="1" applyFont="1" applyBorder="1" applyAlignment="1">
      <alignment/>
    </xf>
    <xf numFmtId="40" fontId="11" fillId="0" borderId="15" xfId="49" applyNumberFormat="1" applyFont="1" applyBorder="1" applyAlignment="1">
      <alignment/>
    </xf>
    <xf numFmtId="40" fontId="11" fillId="0" borderId="19" xfId="49" applyNumberFormat="1" applyFont="1" applyBorder="1" applyAlignment="1">
      <alignment/>
    </xf>
    <xf numFmtId="0" fontId="12" fillId="0" borderId="19" xfId="0" applyFont="1" applyBorder="1" applyAlignment="1">
      <alignment horizontal="center"/>
    </xf>
    <xf numFmtId="179" fontId="7" fillId="33" borderId="41" xfId="0" applyNumberFormat="1" applyFont="1" applyFill="1" applyBorder="1" applyAlignment="1" applyProtection="1">
      <alignment/>
      <protection locked="0"/>
    </xf>
    <xf numFmtId="179" fontId="7" fillId="33" borderId="42" xfId="0" applyNumberFormat="1" applyFont="1" applyFill="1" applyBorder="1" applyAlignment="1" applyProtection="1">
      <alignment/>
      <protection locked="0"/>
    </xf>
    <xf numFmtId="0" fontId="7" fillId="33" borderId="41" xfId="0" applyFont="1" applyFill="1" applyBorder="1" applyAlignment="1" applyProtection="1">
      <alignment/>
      <protection locked="0"/>
    </xf>
    <xf numFmtId="0" fontId="7" fillId="33" borderId="43" xfId="0" applyFont="1" applyFill="1" applyBorder="1" applyAlignment="1" applyProtection="1">
      <alignment/>
      <protection locked="0"/>
    </xf>
    <xf numFmtId="0" fontId="7" fillId="33" borderId="44" xfId="0" applyFont="1" applyFill="1" applyBorder="1" applyAlignment="1" applyProtection="1">
      <alignment/>
      <protection locked="0"/>
    </xf>
    <xf numFmtId="0" fontId="7" fillId="33" borderId="45" xfId="0" applyFont="1" applyFill="1" applyBorder="1" applyAlignment="1" applyProtection="1">
      <alignment/>
      <protection locked="0"/>
    </xf>
    <xf numFmtId="0" fontId="7" fillId="33" borderId="42" xfId="0" applyFont="1" applyFill="1" applyBorder="1" applyAlignment="1" applyProtection="1">
      <alignment/>
      <protection locked="0"/>
    </xf>
    <xf numFmtId="180" fontId="7" fillId="33" borderId="44" xfId="0" applyNumberFormat="1" applyFont="1" applyFill="1" applyBorder="1" applyAlignment="1" applyProtection="1">
      <alignment/>
      <protection locked="0"/>
    </xf>
    <xf numFmtId="180" fontId="7" fillId="33" borderId="45" xfId="0" applyNumberFormat="1" applyFont="1" applyFill="1" applyBorder="1" applyAlignment="1" applyProtection="1">
      <alignment/>
      <protection locked="0"/>
    </xf>
    <xf numFmtId="180" fontId="7" fillId="33" borderId="46" xfId="0" applyNumberFormat="1" applyFont="1" applyFill="1" applyBorder="1" applyAlignment="1" applyProtection="1">
      <alignment/>
      <protection locked="0"/>
    </xf>
    <xf numFmtId="0" fontId="7" fillId="33" borderId="47" xfId="0" applyFont="1" applyFill="1" applyBorder="1" applyAlignment="1" applyProtection="1">
      <alignment/>
      <protection locked="0"/>
    </xf>
    <xf numFmtId="0" fontId="7" fillId="33" borderId="48" xfId="0" applyFont="1" applyFill="1" applyBorder="1" applyAlignment="1" applyProtection="1">
      <alignment/>
      <protection locked="0"/>
    </xf>
    <xf numFmtId="0" fontId="7" fillId="34" borderId="38" xfId="0" applyFont="1" applyFill="1" applyBorder="1" applyAlignment="1">
      <alignment/>
    </xf>
    <xf numFmtId="0" fontId="7" fillId="34" borderId="20" xfId="0" applyFont="1" applyFill="1" applyBorder="1" applyAlignment="1">
      <alignment/>
    </xf>
    <xf numFmtId="0" fontId="7" fillId="0" borderId="0" xfId="0" applyFont="1" applyAlignment="1">
      <alignment horizontal="right"/>
    </xf>
    <xf numFmtId="0" fontId="8" fillId="0" borderId="0" xfId="0" applyFont="1" applyFill="1" applyAlignment="1">
      <alignment/>
    </xf>
    <xf numFmtId="0" fontId="7" fillId="35" borderId="0" xfId="0" applyFont="1" applyFill="1" applyAlignment="1">
      <alignment/>
    </xf>
    <xf numFmtId="0" fontId="7" fillId="35" borderId="49" xfId="0" applyFont="1" applyFill="1" applyBorder="1" applyAlignment="1">
      <alignment/>
    </xf>
    <xf numFmtId="0" fontId="7" fillId="35" borderId="49" xfId="0" applyFont="1" applyFill="1" applyBorder="1" applyAlignment="1">
      <alignment horizontal="center"/>
    </xf>
    <xf numFmtId="0" fontId="7" fillId="35" borderId="0" xfId="0" applyFont="1" applyFill="1" applyAlignment="1">
      <alignment horizontal="center"/>
    </xf>
    <xf numFmtId="0" fontId="13" fillId="0" borderId="0" xfId="0" applyFont="1" applyAlignment="1">
      <alignment/>
    </xf>
    <xf numFmtId="0" fontId="7" fillId="35" borderId="50" xfId="0" applyFont="1" applyFill="1" applyBorder="1" applyAlignment="1">
      <alignment/>
    </xf>
    <xf numFmtId="0" fontId="7" fillId="35" borderId="51" xfId="0" applyFont="1" applyFill="1" applyBorder="1" applyAlignment="1">
      <alignment/>
    </xf>
    <xf numFmtId="0" fontId="7" fillId="35" borderId="52" xfId="0" applyFont="1" applyFill="1" applyBorder="1" applyAlignment="1">
      <alignment/>
    </xf>
    <xf numFmtId="0" fontId="7" fillId="35" borderId="53" xfId="0" applyFont="1" applyFill="1" applyBorder="1" applyAlignment="1">
      <alignment/>
    </xf>
    <xf numFmtId="0" fontId="7" fillId="35" borderId="54" xfId="0" applyFont="1" applyFill="1" applyBorder="1" applyAlignment="1">
      <alignment/>
    </xf>
    <xf numFmtId="0" fontId="7" fillId="35" borderId="55" xfId="0" applyFont="1" applyFill="1" applyBorder="1" applyAlignment="1">
      <alignment/>
    </xf>
    <xf numFmtId="0" fontId="7" fillId="35" borderId="56" xfId="0" applyFont="1" applyFill="1" applyBorder="1" applyAlignment="1">
      <alignment/>
    </xf>
    <xf numFmtId="0" fontId="7" fillId="35" borderId="57" xfId="0" applyFont="1" applyFill="1" applyBorder="1" applyAlignment="1">
      <alignment/>
    </xf>
    <xf numFmtId="0" fontId="7" fillId="35" borderId="58" xfId="0" applyFont="1" applyFill="1" applyBorder="1" applyAlignment="1">
      <alignment/>
    </xf>
    <xf numFmtId="0" fontId="7" fillId="35" borderId="59" xfId="0" applyFont="1" applyFill="1" applyBorder="1" applyAlignment="1">
      <alignment/>
    </xf>
    <xf numFmtId="0" fontId="7" fillId="0" borderId="0" xfId="0" applyFont="1" applyAlignment="1">
      <alignment horizontal="center"/>
    </xf>
    <xf numFmtId="0" fontId="11" fillId="0" borderId="17" xfId="0" applyFont="1" applyBorder="1" applyAlignment="1">
      <alignment/>
    </xf>
    <xf numFmtId="179" fontId="11" fillId="0" borderId="15" xfId="0" applyNumberFormat="1" applyFont="1" applyBorder="1" applyAlignment="1">
      <alignment/>
    </xf>
    <xf numFmtId="0" fontId="15" fillId="0" borderId="0" xfId="0" applyFont="1" applyAlignment="1">
      <alignment horizontal="right"/>
    </xf>
    <xf numFmtId="0" fontId="7" fillId="36" borderId="49" xfId="0" applyFont="1" applyFill="1" applyBorder="1" applyAlignment="1">
      <alignment/>
    </xf>
    <xf numFmtId="0" fontId="7" fillId="36" borderId="49" xfId="0" applyFont="1" applyFill="1" applyBorder="1" applyAlignment="1">
      <alignment horizontal="center"/>
    </xf>
    <xf numFmtId="0" fontId="7" fillId="36" borderId="0" xfId="0" applyFont="1" applyFill="1" applyAlignment="1">
      <alignment/>
    </xf>
    <xf numFmtId="0" fontId="7" fillId="36" borderId="22" xfId="0" applyFont="1" applyFill="1" applyBorder="1" applyAlignment="1">
      <alignment/>
    </xf>
    <xf numFmtId="0" fontId="7" fillId="36" borderId="0" xfId="0" applyFont="1" applyFill="1" applyBorder="1" applyAlignment="1">
      <alignment/>
    </xf>
    <xf numFmtId="0" fontId="7" fillId="36" borderId="30" xfId="0" applyFont="1" applyFill="1" applyBorder="1" applyAlignment="1">
      <alignment/>
    </xf>
    <xf numFmtId="0" fontId="7" fillId="36" borderId="19" xfId="0" applyFont="1" applyFill="1" applyBorder="1" applyAlignment="1">
      <alignment/>
    </xf>
    <xf numFmtId="0" fontId="7" fillId="36" borderId="10" xfId="0" applyFont="1" applyFill="1" applyBorder="1" applyAlignment="1">
      <alignment/>
    </xf>
    <xf numFmtId="0" fontId="7" fillId="36" borderId="14" xfId="0" applyFont="1" applyFill="1" applyBorder="1" applyAlignment="1">
      <alignment/>
    </xf>
    <xf numFmtId="0" fontId="8" fillId="0" borderId="0" xfId="0" applyFont="1" applyAlignment="1">
      <alignment vertical="top"/>
    </xf>
    <xf numFmtId="0" fontId="8" fillId="0" borderId="60" xfId="0" applyFont="1" applyBorder="1" applyAlignment="1">
      <alignment vertical="top"/>
    </xf>
    <xf numFmtId="0" fontId="8" fillId="0" borderId="40" xfId="0" applyFont="1" applyBorder="1" applyAlignment="1">
      <alignment vertical="top"/>
    </xf>
    <xf numFmtId="0" fontId="8" fillId="0" borderId="60" xfId="0" applyFont="1" applyBorder="1" applyAlignment="1">
      <alignment horizontal="center" vertical="top"/>
    </xf>
    <xf numFmtId="180" fontId="8" fillId="0" borderId="60" xfId="0" applyNumberFormat="1" applyFont="1" applyBorder="1" applyAlignment="1">
      <alignment vertical="top"/>
    </xf>
    <xf numFmtId="0" fontId="8" fillId="0" borderId="61" xfId="0" applyFont="1" applyBorder="1" applyAlignment="1">
      <alignment vertical="top" wrapText="1"/>
    </xf>
    <xf numFmtId="0" fontId="8" fillId="0" borderId="62" xfId="0" applyFont="1" applyBorder="1" applyAlignment="1">
      <alignment vertical="top" wrapText="1"/>
    </xf>
    <xf numFmtId="0" fontId="8" fillId="0" borderId="61" xfId="0" applyFont="1" applyBorder="1" applyAlignment="1">
      <alignment vertical="top"/>
    </xf>
    <xf numFmtId="0" fontId="8" fillId="0" borderId="61" xfId="0" applyFont="1" applyBorder="1" applyAlignment="1">
      <alignment horizontal="center" vertical="top"/>
    </xf>
    <xf numFmtId="180" fontId="8" fillId="0" borderId="61" xfId="0" applyNumberFormat="1" applyFont="1" applyBorder="1" applyAlignment="1">
      <alignment vertical="top"/>
    </xf>
    <xf numFmtId="0" fontId="8" fillId="0" borderId="63" xfId="0" applyFont="1" applyBorder="1" applyAlignment="1">
      <alignment vertical="top" wrapText="1"/>
    </xf>
    <xf numFmtId="0" fontId="8" fillId="0" borderId="64" xfId="0" applyFont="1" applyBorder="1" applyAlignment="1">
      <alignment vertical="top"/>
    </xf>
    <xf numFmtId="0" fontId="8" fillId="0" borderId="65" xfId="0" applyFont="1" applyBorder="1" applyAlignment="1">
      <alignment vertical="top" wrapText="1"/>
    </xf>
    <xf numFmtId="0" fontId="8" fillId="0" borderId="64" xfId="0" applyFont="1" applyBorder="1" applyAlignment="1">
      <alignment vertical="top" wrapText="1"/>
    </xf>
    <xf numFmtId="0" fontId="8" fillId="0" borderId="66" xfId="0" applyFont="1" applyBorder="1" applyAlignment="1">
      <alignment horizontal="center" vertical="top"/>
    </xf>
    <xf numFmtId="179" fontId="8" fillId="0" borderId="65" xfId="0" applyNumberFormat="1" applyFont="1" applyBorder="1" applyAlignment="1">
      <alignment vertical="top"/>
    </xf>
    <xf numFmtId="0" fontId="8" fillId="0" borderId="67" xfId="0" applyFont="1" applyBorder="1" applyAlignment="1">
      <alignment vertical="top"/>
    </xf>
    <xf numFmtId="179" fontId="8" fillId="0" borderId="68" xfId="0" applyNumberFormat="1" applyFont="1" applyBorder="1" applyAlignment="1">
      <alignment vertical="top"/>
    </xf>
    <xf numFmtId="0" fontId="7" fillId="35" borderId="69" xfId="0" applyFont="1" applyFill="1" applyBorder="1" applyAlignment="1">
      <alignment horizontal="center"/>
    </xf>
    <xf numFmtId="38" fontId="8" fillId="0" borderId="70" xfId="49" applyFont="1" applyBorder="1" applyAlignment="1">
      <alignment vertical="top"/>
    </xf>
    <xf numFmtId="38" fontId="8" fillId="0" borderId="71" xfId="49" applyFont="1" applyBorder="1" applyAlignment="1">
      <alignment vertical="top"/>
    </xf>
    <xf numFmtId="38" fontId="8" fillId="0" borderId="64" xfId="49" applyFont="1" applyBorder="1" applyAlignment="1">
      <alignment vertical="top"/>
    </xf>
    <xf numFmtId="38" fontId="8" fillId="0" borderId="67" xfId="49" applyFont="1" applyBorder="1" applyAlignment="1">
      <alignment vertical="top"/>
    </xf>
    <xf numFmtId="179" fontId="7" fillId="33" borderId="41" xfId="0" applyNumberFormat="1" applyFont="1" applyFill="1" applyBorder="1" applyAlignment="1">
      <alignment/>
    </xf>
    <xf numFmtId="0" fontId="8" fillId="37" borderId="72" xfId="0" applyFont="1" applyFill="1" applyBorder="1" applyAlignment="1">
      <alignment vertical="top"/>
    </xf>
    <xf numFmtId="0" fontId="8" fillId="37" borderId="73" xfId="0" applyFont="1" applyFill="1" applyBorder="1" applyAlignment="1">
      <alignment vertical="top"/>
    </xf>
    <xf numFmtId="0" fontId="8" fillId="37" borderId="66" xfId="0" applyFont="1" applyFill="1" applyBorder="1" applyAlignment="1">
      <alignment vertical="top"/>
    </xf>
    <xf numFmtId="0" fontId="8" fillId="37" borderId="40" xfId="0" applyFont="1" applyFill="1" applyBorder="1" applyAlignment="1">
      <alignment vertical="top"/>
    </xf>
    <xf numFmtId="0" fontId="8" fillId="34" borderId="72" xfId="0" applyFont="1" applyFill="1" applyBorder="1" applyAlignment="1">
      <alignment vertical="top"/>
    </xf>
    <xf numFmtId="0" fontId="8" fillId="34" borderId="73" xfId="0" applyFont="1" applyFill="1" applyBorder="1" applyAlignment="1">
      <alignment vertical="top"/>
    </xf>
    <xf numFmtId="0" fontId="8" fillId="34" borderId="66" xfId="0" applyFont="1" applyFill="1" applyBorder="1" applyAlignment="1">
      <alignment vertical="top"/>
    </xf>
    <xf numFmtId="0" fontId="8" fillId="34" borderId="40" xfId="0" applyFont="1" applyFill="1" applyBorder="1" applyAlignment="1">
      <alignment vertical="top"/>
    </xf>
    <xf numFmtId="38" fontId="8" fillId="0" borderId="70" xfId="49" applyFont="1" applyFill="1" applyBorder="1" applyAlignment="1">
      <alignment vertical="top"/>
    </xf>
    <xf numFmtId="38" fontId="8" fillId="0" borderId="71" xfId="49" applyFont="1" applyFill="1" applyBorder="1" applyAlignment="1">
      <alignment vertical="top"/>
    </xf>
    <xf numFmtId="0" fontId="8" fillId="38" borderId="72" xfId="0" applyFont="1" applyFill="1" applyBorder="1" applyAlignment="1">
      <alignment vertical="top"/>
    </xf>
    <xf numFmtId="0" fontId="8" fillId="38" borderId="73" xfId="0" applyFont="1" applyFill="1" applyBorder="1" applyAlignment="1">
      <alignment vertical="top"/>
    </xf>
    <xf numFmtId="0" fontId="8" fillId="38" borderId="66" xfId="0" applyFont="1" applyFill="1" applyBorder="1" applyAlignment="1">
      <alignment vertical="top"/>
    </xf>
    <xf numFmtId="0" fontId="8" fillId="38" borderId="40" xfId="0" applyFont="1" applyFill="1" applyBorder="1" applyAlignment="1">
      <alignment vertical="top"/>
    </xf>
    <xf numFmtId="0" fontId="8" fillId="33" borderId="72" xfId="0" applyFont="1" applyFill="1" applyBorder="1" applyAlignment="1">
      <alignment vertical="top"/>
    </xf>
    <xf numFmtId="0" fontId="8" fillId="33" borderId="73" xfId="0" applyFont="1" applyFill="1" applyBorder="1" applyAlignment="1">
      <alignment vertical="top"/>
    </xf>
    <xf numFmtId="0" fontId="8" fillId="33" borderId="66" xfId="0" applyFont="1" applyFill="1" applyBorder="1" applyAlignment="1">
      <alignment vertical="top"/>
    </xf>
    <xf numFmtId="0" fontId="8" fillId="33" borderId="40" xfId="0" applyFont="1" applyFill="1" applyBorder="1" applyAlignment="1">
      <alignment vertical="top"/>
    </xf>
    <xf numFmtId="180" fontId="8" fillId="0" borderId="40" xfId="0" applyNumberFormat="1" applyFont="1" applyBorder="1" applyAlignment="1">
      <alignment vertical="top"/>
    </xf>
    <xf numFmtId="0" fontId="7" fillId="0" borderId="0" xfId="0" applyFont="1" applyFill="1" applyAlignment="1">
      <alignment/>
    </xf>
    <xf numFmtId="0" fontId="14" fillId="0" borderId="0" xfId="0" applyFont="1" applyFill="1" applyAlignment="1">
      <alignment/>
    </xf>
    <xf numFmtId="0" fontId="13" fillId="39" borderId="0" xfId="0" applyFont="1" applyFill="1" applyAlignment="1">
      <alignment/>
    </xf>
    <xf numFmtId="0" fontId="7" fillId="39" borderId="0" xfId="0" applyFont="1" applyFill="1" applyAlignment="1">
      <alignment/>
    </xf>
    <xf numFmtId="0" fontId="14" fillId="39" borderId="0" xfId="0" applyFont="1" applyFill="1" applyAlignment="1">
      <alignment/>
    </xf>
    <xf numFmtId="0" fontId="14" fillId="0" borderId="0" xfId="0" applyFont="1" applyFill="1" applyBorder="1" applyAlignment="1">
      <alignment vertical="top" wrapText="1"/>
    </xf>
    <xf numFmtId="0" fontId="18" fillId="33" borderId="41" xfId="0" applyFont="1" applyFill="1" applyBorder="1" applyAlignment="1">
      <alignment horizontal="center"/>
    </xf>
    <xf numFmtId="0" fontId="16" fillId="0" borderId="0" xfId="0" applyFont="1" applyFill="1" applyAlignment="1">
      <alignment/>
    </xf>
    <xf numFmtId="0" fontId="17" fillId="0" borderId="0" xfId="0" applyFont="1" applyBorder="1" applyAlignment="1">
      <alignment vertical="top" wrapText="1"/>
    </xf>
    <xf numFmtId="0" fontId="1" fillId="0" borderId="0" xfId="0" applyFont="1" applyAlignment="1">
      <alignment/>
    </xf>
    <xf numFmtId="0" fontId="0" fillId="0" borderId="0" xfId="0" applyAlignment="1">
      <alignment horizontal="center"/>
    </xf>
    <xf numFmtId="0" fontId="0" fillId="0" borderId="19" xfId="0" applyBorder="1" applyAlignment="1">
      <alignment horizontal="center"/>
    </xf>
    <xf numFmtId="0" fontId="7" fillId="33" borderId="74" xfId="0" applyFont="1" applyFill="1" applyBorder="1" applyAlignment="1" applyProtection="1">
      <alignment/>
      <protection locked="0"/>
    </xf>
    <xf numFmtId="0" fontId="0" fillId="33" borderId="75" xfId="0" applyFill="1" applyBorder="1" applyAlignment="1">
      <alignment/>
    </xf>
    <xf numFmtId="0" fontId="0" fillId="33" borderId="76" xfId="0" applyFill="1" applyBorder="1" applyAlignment="1">
      <alignment/>
    </xf>
    <xf numFmtId="0" fontId="0" fillId="33" borderId="17" xfId="0" applyFill="1"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79" xfId="0" applyFill="1" applyBorder="1" applyAlignment="1">
      <alignment/>
    </xf>
    <xf numFmtId="0" fontId="13" fillId="39" borderId="0" xfId="0" applyFont="1" applyFill="1" applyAlignment="1">
      <alignment horizontal="center"/>
    </xf>
    <xf numFmtId="180" fontId="11" fillId="0" borderId="80" xfId="0" applyNumberFormat="1" applyFont="1" applyFill="1" applyBorder="1" applyAlignment="1" applyProtection="1">
      <alignment/>
      <protection/>
    </xf>
    <xf numFmtId="180" fontId="8" fillId="0" borderId="73" xfId="0" applyNumberFormat="1" applyFont="1" applyFill="1" applyBorder="1" applyAlignment="1">
      <alignment vertical="top"/>
    </xf>
    <xf numFmtId="180" fontId="8" fillId="0" borderId="40" xfId="0" applyNumberFormat="1" applyFont="1" applyFill="1" applyBorder="1" applyAlignment="1">
      <alignment vertical="top"/>
    </xf>
    <xf numFmtId="0" fontId="8" fillId="0" borderId="73" xfId="0" applyFont="1" applyFill="1" applyBorder="1" applyAlignment="1">
      <alignment vertical="top"/>
    </xf>
    <xf numFmtId="0" fontId="8" fillId="0" borderId="40" xfId="0" applyFont="1" applyFill="1" applyBorder="1" applyAlignment="1">
      <alignment vertical="top"/>
    </xf>
    <xf numFmtId="0" fontId="0" fillId="0" borderId="0" xfId="0" applyAlignment="1">
      <alignment horizontal="left" vertical="center"/>
    </xf>
    <xf numFmtId="0" fontId="0" fillId="0" borderId="0" xfId="0" applyAlignment="1">
      <alignment horizontal="right" vertical="center"/>
    </xf>
    <xf numFmtId="0" fontId="7" fillId="35" borderId="0" xfId="0" applyFont="1" applyFill="1" applyAlignment="1">
      <alignment horizontal="center"/>
    </xf>
    <xf numFmtId="0" fontId="7" fillId="35" borderId="81" xfId="0" applyFont="1" applyFill="1" applyBorder="1" applyAlignment="1">
      <alignment horizontal="center"/>
    </xf>
    <xf numFmtId="0" fontId="7" fillId="0" borderId="0" xfId="0" applyFont="1" applyAlignment="1">
      <alignment/>
    </xf>
    <xf numFmtId="0" fontId="7" fillId="0" borderId="82" xfId="0" applyFont="1" applyBorder="1" applyAlignment="1">
      <alignment/>
    </xf>
    <xf numFmtId="0" fontId="7" fillId="35" borderId="49" xfId="0" applyFont="1" applyFill="1" applyBorder="1" applyAlignment="1">
      <alignment horizontal="center"/>
    </xf>
    <xf numFmtId="0" fontId="7" fillId="36" borderId="49" xfId="0" applyFont="1" applyFill="1" applyBorder="1" applyAlignment="1">
      <alignment horizontal="center"/>
    </xf>
    <xf numFmtId="0" fontId="16" fillId="0" borderId="0" xfId="0" applyFont="1" applyFill="1" applyBorder="1" applyAlignment="1">
      <alignment horizontal="right"/>
    </xf>
    <xf numFmtId="0" fontId="16" fillId="0" borderId="82" xfId="0" applyFont="1" applyFill="1" applyBorder="1" applyAlignment="1">
      <alignment horizontal="right"/>
    </xf>
    <xf numFmtId="0" fontId="17" fillId="0" borderId="83" xfId="0" applyFont="1" applyBorder="1" applyAlignment="1">
      <alignment vertical="top" wrapText="1"/>
    </xf>
    <xf numFmtId="0" fontId="17" fillId="0" borderId="84" xfId="0" applyFont="1" applyBorder="1" applyAlignment="1">
      <alignment vertical="top" wrapText="1"/>
    </xf>
    <xf numFmtId="0" fontId="17" fillId="0" borderId="85"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17" fillId="0" borderId="86" xfId="0" applyFont="1" applyFill="1" applyBorder="1" applyAlignment="1">
      <alignment vertical="top" wrapText="1"/>
    </xf>
    <xf numFmtId="0" fontId="17" fillId="0" borderId="87" xfId="0" applyFont="1" applyFill="1" applyBorder="1" applyAlignment="1">
      <alignment vertical="top" wrapText="1"/>
    </xf>
    <xf numFmtId="0" fontId="17" fillId="0" borderId="88" xfId="0" applyFont="1" applyFill="1" applyBorder="1" applyAlignment="1">
      <alignment vertical="top" wrapText="1"/>
    </xf>
    <xf numFmtId="0" fontId="17" fillId="0" borderId="89" xfId="0" applyFont="1" applyFill="1" applyBorder="1" applyAlignment="1">
      <alignment vertical="top" wrapText="1"/>
    </xf>
    <xf numFmtId="0" fontId="17" fillId="0" borderId="90" xfId="0" applyFont="1" applyFill="1" applyBorder="1" applyAlignment="1">
      <alignment vertical="top" wrapText="1"/>
    </xf>
    <xf numFmtId="0" fontId="17" fillId="0" borderId="91" xfId="0" applyFont="1" applyFill="1" applyBorder="1" applyAlignment="1">
      <alignment vertical="top" wrapText="1"/>
    </xf>
    <xf numFmtId="0" fontId="17" fillId="0" borderId="86" xfId="0" applyFont="1" applyBorder="1" applyAlignment="1">
      <alignment vertical="top" wrapText="1"/>
    </xf>
    <xf numFmtId="0" fontId="17" fillId="0" borderId="92" xfId="0" applyFont="1" applyBorder="1" applyAlignment="1">
      <alignment vertical="top" wrapText="1"/>
    </xf>
    <xf numFmtId="0" fontId="17" fillId="0" borderId="87" xfId="0" applyFont="1" applyBorder="1" applyAlignment="1">
      <alignment vertical="top" wrapText="1"/>
    </xf>
    <xf numFmtId="0" fontId="17" fillId="0" borderId="88" xfId="0" applyFont="1" applyBorder="1" applyAlignment="1">
      <alignment vertical="top" wrapText="1"/>
    </xf>
    <xf numFmtId="0" fontId="17" fillId="0" borderId="0" xfId="0" applyFont="1" applyBorder="1" applyAlignment="1">
      <alignment vertical="top" wrapText="1"/>
    </xf>
    <xf numFmtId="0" fontId="17" fillId="0" borderId="89" xfId="0" applyFont="1" applyBorder="1" applyAlignment="1">
      <alignment vertical="top" wrapText="1"/>
    </xf>
    <xf numFmtId="0" fontId="17" fillId="0" borderId="90" xfId="0" applyFont="1" applyBorder="1" applyAlignment="1">
      <alignment vertical="top" wrapText="1"/>
    </xf>
    <xf numFmtId="0" fontId="17" fillId="0" borderId="93" xfId="0" applyFont="1" applyBorder="1" applyAlignment="1">
      <alignment vertical="top" wrapText="1"/>
    </xf>
    <xf numFmtId="0" fontId="17" fillId="0" borderId="91" xfId="0" applyFont="1" applyBorder="1" applyAlignment="1">
      <alignment vertical="top" wrapText="1"/>
    </xf>
    <xf numFmtId="181" fontId="8" fillId="0" borderId="70" xfId="49" applyNumberFormat="1" applyFont="1" applyBorder="1" applyAlignment="1">
      <alignment horizontal="right" vertical="center"/>
    </xf>
    <xf numFmtId="181" fontId="8" fillId="0" borderId="71" xfId="49" applyNumberFormat="1" applyFont="1" applyBorder="1" applyAlignment="1">
      <alignment horizontal="right" vertical="center"/>
    </xf>
    <xf numFmtId="181" fontId="8" fillId="0" borderId="67" xfId="49" applyNumberFormat="1" applyFont="1" applyBorder="1" applyAlignment="1">
      <alignment horizontal="right" vertical="center"/>
    </xf>
    <xf numFmtId="181" fontId="8" fillId="0" borderId="73" xfId="49" applyNumberFormat="1" applyFont="1" applyBorder="1" applyAlignment="1">
      <alignment horizontal="right" vertical="center"/>
    </xf>
    <xf numFmtId="181" fontId="8" fillId="0" borderId="40" xfId="49" applyNumberFormat="1" applyFont="1" applyBorder="1" applyAlignment="1">
      <alignment horizontal="right" vertical="center"/>
    </xf>
    <xf numFmtId="181" fontId="8" fillId="0" borderId="60" xfId="49" applyNumberFormat="1" applyFont="1" applyBorder="1" applyAlignment="1">
      <alignment horizontal="right" vertical="center"/>
    </xf>
    <xf numFmtId="0" fontId="17" fillId="0" borderId="73" xfId="0" applyFont="1" applyBorder="1" applyAlignment="1">
      <alignment horizontal="center" vertical="center"/>
    </xf>
    <xf numFmtId="0" fontId="17" fillId="0" borderId="40" xfId="0" applyFont="1" applyBorder="1" applyAlignment="1">
      <alignment horizontal="center" vertical="center"/>
    </xf>
    <xf numFmtId="0" fontId="8" fillId="0" borderId="40" xfId="0" applyFont="1" applyBorder="1" applyAlignment="1">
      <alignment horizontal="center" vertical="center"/>
    </xf>
    <xf numFmtId="180" fontId="8" fillId="0" borderId="40" xfId="0" applyNumberFormat="1" applyFont="1" applyBorder="1" applyAlignment="1">
      <alignment vertical="center"/>
    </xf>
    <xf numFmtId="190" fontId="8" fillId="0" borderId="40" xfId="49" applyNumberFormat="1" applyFont="1" applyBorder="1" applyAlignment="1">
      <alignment vertical="center"/>
    </xf>
    <xf numFmtId="181" fontId="8" fillId="0" borderId="94" xfId="49" applyNumberFormat="1" applyFont="1" applyBorder="1" applyAlignment="1">
      <alignment horizontal="right" vertical="center"/>
    </xf>
    <xf numFmtId="181" fontId="8" fillId="0" borderId="95" xfId="49" applyNumberFormat="1" applyFont="1" applyBorder="1" applyAlignment="1">
      <alignment horizontal="right" vertical="center"/>
    </xf>
    <xf numFmtId="181" fontId="8" fillId="0" borderId="96" xfId="49" applyNumberFormat="1" applyFont="1" applyBorder="1" applyAlignment="1">
      <alignment horizontal="right" vertical="center"/>
    </xf>
    <xf numFmtId="179" fontId="8" fillId="0" borderId="73" xfId="0" applyNumberFormat="1" applyFont="1" applyBorder="1" applyAlignment="1">
      <alignment horizontal="center" vertical="center"/>
    </xf>
    <xf numFmtId="179" fontId="8" fillId="0" borderId="40" xfId="0" applyNumberFormat="1"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179" fontId="8" fillId="0" borderId="72" xfId="0" applyNumberFormat="1" applyFont="1" applyBorder="1" applyAlignment="1">
      <alignment horizontal="right" vertical="center"/>
    </xf>
    <xf numFmtId="179" fontId="8" fillId="0" borderId="66" xfId="0" applyNumberFormat="1" applyFont="1" applyBorder="1" applyAlignment="1">
      <alignment horizontal="right" vertical="center"/>
    </xf>
    <xf numFmtId="179" fontId="8" fillId="0" borderId="68" xfId="0" applyNumberFormat="1" applyFont="1" applyBorder="1" applyAlignment="1">
      <alignment horizontal="right" vertical="center"/>
    </xf>
    <xf numFmtId="0" fontId="8" fillId="0" borderId="73" xfId="0" applyFont="1" applyBorder="1" applyAlignment="1">
      <alignment horizontal="center" vertical="center"/>
    </xf>
    <xf numFmtId="0" fontId="8" fillId="0" borderId="60" xfId="0" applyFont="1" applyBorder="1" applyAlignment="1">
      <alignment horizontal="center" vertical="center"/>
    </xf>
    <xf numFmtId="180" fontId="8" fillId="0" borderId="73" xfId="0" applyNumberFormat="1" applyFont="1" applyBorder="1" applyAlignment="1">
      <alignment vertical="center"/>
    </xf>
    <xf numFmtId="40" fontId="8" fillId="0" borderId="73" xfId="49" applyNumberFormat="1" applyFont="1" applyBorder="1" applyAlignment="1">
      <alignment vertical="center"/>
    </xf>
    <xf numFmtId="40" fontId="8" fillId="0" borderId="40" xfId="49" applyNumberFormat="1" applyFont="1" applyBorder="1" applyAlignment="1">
      <alignment vertical="center"/>
    </xf>
    <xf numFmtId="0" fontId="17" fillId="0" borderId="97" xfId="0" applyFont="1" applyBorder="1" applyAlignment="1">
      <alignment horizontal="center" vertical="center"/>
    </xf>
    <xf numFmtId="0" fontId="17" fillId="0" borderId="98" xfId="0" applyFont="1" applyBorder="1" applyAlignment="1">
      <alignment horizontal="center" vertical="center"/>
    </xf>
    <xf numFmtId="0" fontId="17" fillId="0" borderId="99" xfId="0" applyFont="1" applyBorder="1" applyAlignment="1">
      <alignment horizontal="center" vertical="center"/>
    </xf>
    <xf numFmtId="0" fontId="8" fillId="0" borderId="71" xfId="0" applyFont="1" applyBorder="1" applyAlignment="1">
      <alignment vertical="top"/>
    </xf>
    <xf numFmtId="179" fontId="8" fillId="0" borderId="66" xfId="0" applyNumberFormat="1" applyFont="1" applyBorder="1" applyAlignment="1">
      <alignment vertical="center"/>
    </xf>
    <xf numFmtId="0" fontId="8" fillId="0" borderId="40" xfId="0" applyFont="1" applyBorder="1" applyAlignment="1">
      <alignment vertical="center"/>
    </xf>
    <xf numFmtId="0" fontId="8" fillId="0" borderId="40" xfId="0" applyFont="1" applyBorder="1" applyAlignment="1">
      <alignment horizontal="center" vertical="center" wrapText="1"/>
    </xf>
    <xf numFmtId="0" fontId="8" fillId="0" borderId="65" xfId="0" applyFont="1" applyBorder="1" applyAlignment="1">
      <alignment vertical="top"/>
    </xf>
    <xf numFmtId="0" fontId="8" fillId="0" borderId="61" xfId="0" applyFont="1" applyBorder="1" applyAlignment="1">
      <alignment vertical="top"/>
    </xf>
    <xf numFmtId="0" fontId="8" fillId="0" borderId="100" xfId="0" applyFont="1" applyBorder="1" applyAlignment="1">
      <alignment vertical="center" textRotation="255"/>
    </xf>
    <xf numFmtId="0" fontId="8" fillId="0" borderId="101" xfId="0" applyFont="1" applyBorder="1" applyAlignment="1">
      <alignment vertical="center" textRotation="255"/>
    </xf>
    <xf numFmtId="0" fontId="8" fillId="0" borderId="102" xfId="0" applyFont="1" applyBorder="1" applyAlignment="1">
      <alignment vertical="center" textRotation="255"/>
    </xf>
    <xf numFmtId="0" fontId="8" fillId="0" borderId="73" xfId="0" applyFont="1" applyBorder="1" applyAlignment="1">
      <alignment horizontal="center" vertical="center" wrapText="1"/>
    </xf>
    <xf numFmtId="0" fontId="8" fillId="0" borderId="70" xfId="0" applyFont="1" applyBorder="1" applyAlignment="1">
      <alignment vertical="top"/>
    </xf>
    <xf numFmtId="0" fontId="8" fillId="0" borderId="68" xfId="0" applyFont="1" applyBorder="1" applyAlignment="1">
      <alignment vertical="top"/>
    </xf>
    <xf numFmtId="0" fontId="8" fillId="0" borderId="60" xfId="0" applyFont="1" applyBorder="1" applyAlignment="1">
      <alignment vertical="top"/>
    </xf>
    <xf numFmtId="179" fontId="8" fillId="0" borderId="72" xfId="0" applyNumberFormat="1" applyFont="1" applyBorder="1" applyAlignment="1">
      <alignment vertical="center"/>
    </xf>
    <xf numFmtId="181" fontId="8" fillId="0" borderId="64" xfId="49" applyNumberFormat="1" applyFont="1" applyBorder="1" applyAlignment="1">
      <alignment horizontal="right" vertical="center"/>
    </xf>
    <xf numFmtId="181" fontId="8" fillId="0" borderId="63" xfId="49" applyNumberFormat="1" applyFont="1" applyBorder="1" applyAlignment="1">
      <alignment horizontal="right" vertical="center"/>
    </xf>
    <xf numFmtId="181" fontId="8" fillId="0" borderId="61" xfId="49" applyNumberFormat="1" applyFont="1" applyBorder="1" applyAlignment="1">
      <alignment horizontal="right" vertical="center"/>
    </xf>
    <xf numFmtId="0" fontId="17" fillId="0" borderId="62" xfId="0" applyFont="1" applyBorder="1" applyAlignment="1">
      <alignment horizontal="center" vertical="center"/>
    </xf>
    <xf numFmtId="179" fontId="8" fillId="0" borderId="65" xfId="0" applyNumberFormat="1" applyFont="1" applyBorder="1" applyAlignment="1">
      <alignment horizontal="right" vertical="center"/>
    </xf>
    <xf numFmtId="0" fontId="8" fillId="0" borderId="61" xfId="0" applyFont="1" applyBorder="1" applyAlignment="1">
      <alignment horizontal="center" vertical="center"/>
    </xf>
    <xf numFmtId="0" fontId="8" fillId="0" borderId="103" xfId="0" applyFont="1" applyBorder="1" applyAlignment="1">
      <alignment vertical="center" textRotation="255"/>
    </xf>
    <xf numFmtId="0" fontId="8" fillId="0" borderId="104" xfId="0" applyFont="1" applyBorder="1" applyAlignment="1">
      <alignment vertical="top"/>
    </xf>
    <xf numFmtId="0" fontId="8" fillId="0" borderId="105" xfId="0" applyFont="1" applyBorder="1" applyAlignment="1">
      <alignment vertical="top"/>
    </xf>
    <xf numFmtId="0" fontId="8" fillId="0" borderId="106" xfId="0" applyFont="1" applyBorder="1" applyAlignment="1">
      <alignment vertical="top"/>
    </xf>
    <xf numFmtId="0" fontId="8" fillId="0" borderId="107" xfId="0" applyFont="1" applyBorder="1" applyAlignment="1">
      <alignment vertical="top"/>
    </xf>
    <xf numFmtId="0" fontId="8" fillId="0" borderId="108" xfId="0" applyFont="1" applyBorder="1" applyAlignment="1">
      <alignment vertical="top"/>
    </xf>
    <xf numFmtId="40" fontId="8" fillId="0" borderId="109" xfId="49" applyNumberFormat="1" applyFont="1" applyBorder="1" applyAlignment="1">
      <alignment vertical="center"/>
    </xf>
    <xf numFmtId="40" fontId="8" fillId="0" borderId="13" xfId="49" applyNumberFormat="1" applyFont="1" applyBorder="1" applyAlignment="1">
      <alignment vertical="center"/>
    </xf>
    <xf numFmtId="40" fontId="8" fillId="0" borderId="80" xfId="49" applyNumberFormat="1" applyFont="1" applyBorder="1" applyAlignment="1">
      <alignment vertical="center"/>
    </xf>
    <xf numFmtId="0" fontId="8" fillId="0" borderId="110" xfId="0" applyFont="1" applyBorder="1" applyAlignment="1">
      <alignment vertical="top" textRotation="255"/>
    </xf>
    <xf numFmtId="0" fontId="8" fillId="0" borderId="103" xfId="0" applyFont="1" applyBorder="1" applyAlignment="1">
      <alignment vertical="top" textRotation="255"/>
    </xf>
    <xf numFmtId="0" fontId="8" fillId="0" borderId="105" xfId="0" applyFont="1" applyBorder="1" applyAlignment="1">
      <alignment vertical="top" textRotation="255"/>
    </xf>
    <xf numFmtId="0" fontId="8" fillId="0" borderId="61" xfId="0" applyFont="1" applyBorder="1" applyAlignment="1">
      <alignment vertical="top" textRotation="255"/>
    </xf>
    <xf numFmtId="0" fontId="8" fillId="0" borderId="106" xfId="0" applyFont="1" applyBorder="1" applyAlignment="1">
      <alignment vertical="top" textRotation="255"/>
    </xf>
    <xf numFmtId="0" fontId="8" fillId="0" borderId="64" xfId="0" applyFont="1" applyBorder="1" applyAlignment="1">
      <alignment vertical="top" textRotation="255"/>
    </xf>
    <xf numFmtId="40" fontId="11" fillId="0" borderId="111" xfId="49" applyNumberFormat="1" applyFont="1" applyBorder="1" applyAlignment="1">
      <alignment horizontal="right"/>
    </xf>
    <xf numFmtId="40" fontId="11" fillId="0" borderId="19" xfId="49" applyNumberFormat="1" applyFont="1" applyBorder="1" applyAlignment="1">
      <alignment horizontal="right"/>
    </xf>
    <xf numFmtId="40" fontId="12" fillId="0" borderId="19" xfId="49" applyNumberFormat="1" applyFont="1" applyBorder="1" applyAlignment="1">
      <alignment horizontal="center"/>
    </xf>
    <xf numFmtId="40" fontId="12" fillId="0" borderId="20" xfId="49" applyNumberFormat="1" applyFont="1" applyBorder="1" applyAlignment="1">
      <alignment horizontal="center"/>
    </xf>
    <xf numFmtId="40" fontId="11" fillId="0" borderId="19" xfId="49" applyNumberFormat="1" applyFont="1" applyBorder="1" applyAlignment="1">
      <alignment/>
    </xf>
    <xf numFmtId="0" fontId="6" fillId="0" borderId="112" xfId="0" applyFont="1" applyBorder="1" applyAlignment="1">
      <alignment horizontal="left" indent="1"/>
    </xf>
    <xf numFmtId="0" fontId="6" fillId="0" borderId="113" xfId="0" applyFont="1" applyBorder="1" applyAlignment="1">
      <alignment horizontal="left" indent="1"/>
    </xf>
    <xf numFmtId="0" fontId="12" fillId="0" borderId="113" xfId="0" applyFont="1" applyBorder="1" applyAlignment="1">
      <alignment horizontal="left" indent="1"/>
    </xf>
    <xf numFmtId="0" fontId="12" fillId="0" borderId="114" xfId="0" applyFont="1" applyBorder="1" applyAlignment="1">
      <alignment horizontal="left" indent="1"/>
    </xf>
    <xf numFmtId="0" fontId="11" fillId="34" borderId="115" xfId="0" applyFont="1" applyFill="1" applyBorder="1" applyAlignment="1" applyProtection="1">
      <alignment/>
      <protection locked="0"/>
    </xf>
    <xf numFmtId="0" fontId="11" fillId="34" borderId="95" xfId="0" applyFont="1" applyFill="1" applyBorder="1" applyAlignment="1" applyProtection="1">
      <alignment/>
      <protection locked="0"/>
    </xf>
    <xf numFmtId="2" fontId="11" fillId="0" borderId="98" xfId="0" applyNumberFormat="1" applyFont="1" applyBorder="1" applyAlignment="1">
      <alignment/>
    </xf>
    <xf numFmtId="2" fontId="11" fillId="0" borderId="116" xfId="0" applyNumberFormat="1" applyFont="1" applyBorder="1" applyAlignment="1">
      <alignment/>
    </xf>
    <xf numFmtId="0" fontId="6" fillId="0" borderId="22" xfId="0" applyFont="1" applyBorder="1" applyAlignment="1">
      <alignment vertical="center"/>
    </xf>
    <xf numFmtId="0" fontId="6" fillId="0" borderId="112" xfId="0" applyFont="1" applyBorder="1" applyAlignment="1">
      <alignment horizontal="center"/>
    </xf>
    <xf numFmtId="0" fontId="6" fillId="0" borderId="113" xfId="0" applyFont="1" applyBorder="1" applyAlignment="1">
      <alignment horizontal="center"/>
    </xf>
    <xf numFmtId="0" fontId="6" fillId="0" borderId="114" xfId="0" applyFont="1" applyBorder="1" applyAlignment="1">
      <alignment horizontal="center"/>
    </xf>
    <xf numFmtId="0" fontId="6" fillId="0" borderId="117" xfId="0" applyFont="1" applyBorder="1" applyAlignment="1">
      <alignment/>
    </xf>
    <xf numFmtId="0" fontId="6" fillId="0" borderId="15" xfId="0" applyFont="1" applyBorder="1" applyAlignment="1">
      <alignment/>
    </xf>
    <xf numFmtId="0" fontId="6" fillId="0" borderId="18" xfId="0" applyFont="1" applyBorder="1" applyAlignment="1">
      <alignment/>
    </xf>
    <xf numFmtId="0" fontId="11" fillId="33" borderId="115" xfId="0" applyFont="1" applyFill="1" applyBorder="1" applyAlignment="1" applyProtection="1">
      <alignment/>
      <protection locked="0"/>
    </xf>
    <xf numFmtId="0" fontId="11" fillId="33" borderId="95" xfId="0" applyFont="1" applyFill="1" applyBorder="1" applyAlignment="1" applyProtection="1">
      <alignment/>
      <protection locked="0"/>
    </xf>
    <xf numFmtId="2" fontId="11" fillId="0" borderId="115" xfId="0" applyNumberFormat="1" applyFont="1" applyBorder="1" applyAlignment="1">
      <alignment/>
    </xf>
    <xf numFmtId="2" fontId="11" fillId="0" borderId="17" xfId="0" applyNumberFormat="1" applyFont="1" applyBorder="1" applyAlignment="1">
      <alignment/>
    </xf>
    <xf numFmtId="2" fontId="11" fillId="0" borderId="95" xfId="0" applyNumberFormat="1" applyFont="1" applyBorder="1" applyAlignment="1">
      <alignment/>
    </xf>
    <xf numFmtId="0" fontId="6" fillId="0" borderId="29" xfId="0" applyFont="1" applyBorder="1" applyAlignment="1">
      <alignment horizontal="center"/>
    </xf>
    <xf numFmtId="0" fontId="6" fillId="0" borderId="16" xfId="0" applyFont="1" applyBorder="1" applyAlignment="1">
      <alignment/>
    </xf>
    <xf numFmtId="0" fontId="6" fillId="0" borderId="80" xfId="0" applyFont="1" applyBorder="1" applyAlignment="1">
      <alignment/>
    </xf>
    <xf numFmtId="0" fontId="6" fillId="0" borderId="118" xfId="0" applyFont="1" applyBorder="1" applyAlignment="1">
      <alignment/>
    </xf>
    <xf numFmtId="0" fontId="6" fillId="0" borderId="29" xfId="0" applyFont="1" applyBorder="1" applyAlignment="1">
      <alignment/>
    </xf>
    <xf numFmtId="0" fontId="6" fillId="0" borderId="0" xfId="0" applyFont="1" applyBorder="1" applyAlignment="1">
      <alignment/>
    </xf>
    <xf numFmtId="2" fontId="11" fillId="0" borderId="119" xfId="0" applyNumberFormat="1" applyFont="1" applyBorder="1" applyAlignment="1">
      <alignment/>
    </xf>
    <xf numFmtId="2" fontId="11" fillId="0" borderId="120" xfId="0" applyNumberFormat="1" applyFont="1" applyBorder="1" applyAlignment="1">
      <alignment/>
    </xf>
    <xf numFmtId="0" fontId="6" fillId="0" borderId="11" xfId="0" applyFont="1" applyBorder="1" applyAlignment="1">
      <alignment/>
    </xf>
    <xf numFmtId="0" fontId="6" fillId="0" borderId="121" xfId="0" applyFont="1" applyBorder="1" applyAlignment="1">
      <alignment/>
    </xf>
    <xf numFmtId="0" fontId="6" fillId="0" borderId="14" xfId="0" applyFont="1" applyBorder="1" applyAlignment="1">
      <alignment/>
    </xf>
    <xf numFmtId="2" fontId="11" fillId="0" borderId="37" xfId="0" applyNumberFormat="1" applyFont="1" applyBorder="1" applyAlignment="1">
      <alignment/>
    </xf>
    <xf numFmtId="2" fontId="11" fillId="0" borderId="38" xfId="0" applyNumberFormat="1" applyFont="1" applyBorder="1" applyAlignment="1">
      <alignment/>
    </xf>
    <xf numFmtId="0" fontId="6" fillId="0" borderId="10" xfId="0" applyFont="1" applyBorder="1" applyAlignment="1">
      <alignment/>
    </xf>
    <xf numFmtId="0" fontId="6" fillId="0" borderId="113" xfId="0" applyFont="1" applyBorder="1" applyAlignment="1">
      <alignment/>
    </xf>
    <xf numFmtId="0" fontId="6" fillId="0" borderId="114" xfId="0" applyFont="1" applyBorder="1" applyAlignment="1">
      <alignment/>
    </xf>
    <xf numFmtId="0" fontId="6" fillId="0" borderId="122" xfId="0" applyFont="1" applyBorder="1" applyAlignment="1">
      <alignment horizontal="center"/>
    </xf>
    <xf numFmtId="0" fontId="6" fillId="0" borderId="123" xfId="0" applyFont="1" applyBorder="1" applyAlignment="1">
      <alignment horizontal="center"/>
    </xf>
    <xf numFmtId="0" fontId="6" fillId="0" borderId="124" xfId="0" applyFont="1" applyBorder="1" applyAlignment="1">
      <alignment horizontal="center"/>
    </xf>
    <xf numFmtId="0" fontId="6" fillId="0" borderId="80" xfId="0" applyFont="1" applyBorder="1" applyAlignment="1">
      <alignment horizontal="center"/>
    </xf>
    <xf numFmtId="0" fontId="6" fillId="0" borderId="16" xfId="0" applyFont="1" applyBorder="1" applyAlignment="1">
      <alignment horizontal="center"/>
    </xf>
    <xf numFmtId="0" fontId="6" fillId="0" borderId="15" xfId="0" applyFont="1" applyBorder="1" applyAlignment="1">
      <alignment horizontal="center"/>
    </xf>
    <xf numFmtId="0" fontId="6" fillId="0" borderId="18" xfId="0" applyFont="1" applyBorder="1" applyAlignment="1">
      <alignment horizontal="center"/>
    </xf>
    <xf numFmtId="0" fontId="6" fillId="0" borderId="112" xfId="0" applyFont="1" applyBorder="1" applyAlignment="1">
      <alignment horizontal="right"/>
    </xf>
    <xf numFmtId="0" fontId="6" fillId="0" borderId="0" xfId="0" applyFont="1" applyBorder="1" applyAlignment="1">
      <alignment wrapText="1"/>
    </xf>
    <xf numFmtId="0" fontId="6" fillId="0" borderId="125" xfId="0" applyFont="1" applyBorder="1" applyAlignment="1">
      <alignment horizontal="center" vertical="center" textRotation="255"/>
    </xf>
    <xf numFmtId="0" fontId="6" fillId="0" borderId="15" xfId="0" applyFont="1" applyBorder="1" applyAlignment="1">
      <alignment horizontal="left" indent="1"/>
    </xf>
    <xf numFmtId="0" fontId="6" fillId="0" borderId="16" xfId="0" applyFont="1" applyBorder="1" applyAlignment="1">
      <alignment horizontal="left" inden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pplyAlignment="1">
      <alignment horizontal="center" vertical="center"/>
    </xf>
    <xf numFmtId="0" fontId="6" fillId="0" borderId="126" xfId="0" applyFont="1" applyBorder="1" applyAlignment="1">
      <alignment horizontal="center" vertical="center"/>
    </xf>
    <xf numFmtId="0" fontId="6" fillId="0" borderId="113" xfId="0" applyFont="1" applyBorder="1" applyAlignment="1">
      <alignment horizontal="right"/>
    </xf>
    <xf numFmtId="0" fontId="6" fillId="0" borderId="12" xfId="0" applyFont="1" applyBorder="1" applyAlignment="1">
      <alignment horizont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7" xfId="0" applyFont="1" applyBorder="1" applyAlignment="1">
      <alignment/>
    </xf>
    <xf numFmtId="0" fontId="6" fillId="0" borderId="22" xfId="0" applyFont="1" applyBorder="1" applyAlignment="1">
      <alignment/>
    </xf>
    <xf numFmtId="0" fontId="6" fillId="0" borderId="12" xfId="0" applyFont="1" applyBorder="1" applyAlignment="1">
      <alignment/>
    </xf>
    <xf numFmtId="0" fontId="6" fillId="0" borderId="24" xfId="0" applyFont="1" applyBorder="1" applyAlignment="1">
      <alignment/>
    </xf>
    <xf numFmtId="0" fontId="6" fillId="0" borderId="19" xfId="0" applyFont="1" applyBorder="1" applyAlignment="1">
      <alignment/>
    </xf>
    <xf numFmtId="0" fontId="6" fillId="0" borderId="0" xfId="0" applyFont="1" applyBorder="1" applyAlignment="1">
      <alignment vertical="center"/>
    </xf>
    <xf numFmtId="0" fontId="6" fillId="0" borderId="15" xfId="0" applyFont="1" applyBorder="1" applyAlignment="1">
      <alignment vertical="center"/>
    </xf>
    <xf numFmtId="0" fontId="6" fillId="0" borderId="128" xfId="0" applyFont="1" applyBorder="1" applyAlignment="1">
      <alignment/>
    </xf>
    <xf numFmtId="0" fontId="6" fillId="0" borderId="114" xfId="0" applyFont="1" applyBorder="1" applyAlignment="1">
      <alignment horizontal="left" indent="1"/>
    </xf>
    <xf numFmtId="0" fontId="6" fillId="0" borderId="29" xfId="0" applyFont="1" applyBorder="1" applyAlignment="1">
      <alignment horizontal="left" indent="1"/>
    </xf>
    <xf numFmtId="2" fontId="11" fillId="0" borderId="15" xfId="0" applyNumberFormat="1" applyFont="1" applyBorder="1" applyAlignment="1">
      <alignment/>
    </xf>
    <xf numFmtId="0" fontId="11" fillId="0" borderId="15" xfId="0" applyFont="1" applyBorder="1" applyAlignment="1">
      <alignment/>
    </xf>
    <xf numFmtId="0" fontId="6" fillId="0" borderId="17" xfId="0" applyFont="1" applyBorder="1" applyAlignment="1">
      <alignment/>
    </xf>
    <xf numFmtId="0" fontId="6" fillId="0" borderId="115" xfId="0" applyFont="1" applyBorder="1" applyAlignment="1">
      <alignment/>
    </xf>
    <xf numFmtId="0" fontId="6" fillId="0" borderId="21" xfId="0" applyFont="1" applyBorder="1" applyAlignment="1">
      <alignment horizontal="left" vertical="center" wrapText="1" indent="2"/>
    </xf>
    <xf numFmtId="0" fontId="6" fillId="0" borderId="22" xfId="0" applyFont="1" applyBorder="1" applyAlignment="1">
      <alignment horizontal="left" vertical="center" indent="2"/>
    </xf>
    <xf numFmtId="0" fontId="6" fillId="0" borderId="128" xfId="0" applyFont="1" applyBorder="1" applyAlignment="1">
      <alignment horizontal="left" vertical="center" indent="2"/>
    </xf>
    <xf numFmtId="0" fontId="6" fillId="0" borderId="10" xfId="0" applyFont="1" applyBorder="1" applyAlignment="1">
      <alignment horizontal="left" vertical="center" indent="2"/>
    </xf>
    <xf numFmtId="0" fontId="6" fillId="0" borderId="0" xfId="0" applyFont="1" applyBorder="1" applyAlignment="1">
      <alignment horizontal="left" vertical="center" indent="2"/>
    </xf>
    <xf numFmtId="0" fontId="6" fillId="0" borderId="11" xfId="0" applyFont="1" applyBorder="1" applyAlignment="1">
      <alignment horizontal="left" vertical="center" indent="2"/>
    </xf>
    <xf numFmtId="0" fontId="6" fillId="0" borderId="129" xfId="0" applyFont="1" applyBorder="1" applyAlignment="1">
      <alignment horizontal="left" vertical="center" indent="2"/>
    </xf>
    <xf numFmtId="0" fontId="6" fillId="0" borderId="15" xfId="0" applyFont="1" applyBorder="1" applyAlignment="1">
      <alignment horizontal="left" vertical="center" indent="2"/>
    </xf>
    <xf numFmtId="0" fontId="6" fillId="0" borderId="16" xfId="0" applyFont="1" applyBorder="1" applyAlignment="1">
      <alignment horizontal="left" vertical="center" indent="2"/>
    </xf>
    <xf numFmtId="0" fontId="6" fillId="0" borderId="0" xfId="0" applyFont="1" applyBorder="1" applyAlignment="1">
      <alignment horizontal="left" indent="1"/>
    </xf>
    <xf numFmtId="0" fontId="6" fillId="0" borderId="14" xfId="0" applyFont="1" applyBorder="1" applyAlignment="1">
      <alignment horizontal="left" indent="1"/>
    </xf>
    <xf numFmtId="0" fontId="6" fillId="0" borderId="18" xfId="0" applyFont="1" applyBorder="1" applyAlignment="1">
      <alignment horizontal="left" indent="1"/>
    </xf>
    <xf numFmtId="0" fontId="6" fillId="0" borderId="11" xfId="0" applyFont="1" applyBorder="1" applyAlignment="1">
      <alignment horizontal="left" indent="1"/>
    </xf>
    <xf numFmtId="0" fontId="6" fillId="0" borderId="126" xfId="0" applyFont="1" applyBorder="1" applyAlignment="1">
      <alignment horizontal="left" indent="1"/>
    </xf>
    <xf numFmtId="0" fontId="6" fillId="0" borderId="126" xfId="0" applyFont="1" applyBorder="1" applyAlignment="1">
      <alignment/>
    </xf>
    <xf numFmtId="0" fontId="6" fillId="0" borderId="115" xfId="0" applyFont="1" applyBorder="1" applyAlignment="1">
      <alignment horizontal="left" vertical="center" indent="1"/>
    </xf>
    <xf numFmtId="0" fontId="6" fillId="0" borderId="17" xfId="0" applyFont="1" applyBorder="1" applyAlignment="1">
      <alignment vertical="center"/>
    </xf>
    <xf numFmtId="0" fontId="6" fillId="0" borderId="95" xfId="0" applyFont="1" applyBorder="1" applyAlignment="1">
      <alignment vertical="center"/>
    </xf>
    <xf numFmtId="0" fontId="6" fillId="0" borderId="117" xfId="0" applyFont="1" applyBorder="1" applyAlignment="1">
      <alignment vertical="center"/>
    </xf>
    <xf numFmtId="0" fontId="6" fillId="0" borderId="16" xfId="0" applyFont="1" applyBorder="1" applyAlignment="1">
      <alignment vertical="center"/>
    </xf>
    <xf numFmtId="0" fontId="6" fillId="0" borderId="0" xfId="0" applyFont="1" applyAlignment="1">
      <alignment/>
    </xf>
    <xf numFmtId="0" fontId="6" fillId="0" borderId="129" xfId="0" applyFont="1" applyBorder="1" applyAlignment="1">
      <alignment/>
    </xf>
    <xf numFmtId="0" fontId="6" fillId="0" borderId="102" xfId="0" applyFont="1" applyBorder="1" applyAlignment="1">
      <alignment horizontal="center" vertical="center" textRotation="255"/>
    </xf>
    <xf numFmtId="0" fontId="6" fillId="0" borderId="130" xfId="0" applyFont="1" applyBorder="1" applyAlignment="1">
      <alignment horizontal="center" vertical="center" textRotation="255"/>
    </xf>
    <xf numFmtId="0" fontId="6" fillId="0" borderId="115" xfId="0" applyFont="1" applyBorder="1" applyAlignment="1">
      <alignment horizontal="left" indent="1"/>
    </xf>
    <xf numFmtId="0" fontId="6" fillId="0" borderId="17" xfId="0" applyFont="1" applyBorder="1" applyAlignment="1">
      <alignment horizontal="left" indent="1"/>
    </xf>
    <xf numFmtId="0" fontId="6" fillId="0" borderId="95" xfId="0" applyFont="1" applyBorder="1" applyAlignment="1">
      <alignment horizontal="left" indent="1"/>
    </xf>
    <xf numFmtId="0" fontId="11" fillId="0" borderId="17" xfId="0" applyFont="1" applyBorder="1" applyAlignment="1">
      <alignment/>
    </xf>
    <xf numFmtId="0" fontId="6" fillId="0" borderId="35" xfId="0" applyFont="1" applyBorder="1" applyAlignment="1">
      <alignment horizontal="center" vertical="top" textRotation="255"/>
    </xf>
    <xf numFmtId="0" fontId="6" fillId="0" borderId="33" xfId="0" applyFont="1" applyBorder="1" applyAlignment="1">
      <alignment horizontal="center" vertical="top" textRotation="255"/>
    </xf>
    <xf numFmtId="0" fontId="6" fillId="0" borderId="36" xfId="0" applyFont="1" applyBorder="1" applyAlignment="1">
      <alignment horizontal="center" vertical="top" textRotation="255"/>
    </xf>
    <xf numFmtId="0" fontId="5" fillId="0" borderId="0" xfId="0" applyFont="1" applyAlignment="1">
      <alignment horizontal="center"/>
    </xf>
    <xf numFmtId="0" fontId="6" fillId="0" borderId="131" xfId="0" applyFont="1" applyBorder="1" applyAlignment="1">
      <alignment horizontal="left" indent="1"/>
    </xf>
    <xf numFmtId="0" fontId="6" fillId="0" borderId="123" xfId="0" applyFont="1" applyBorder="1" applyAlignment="1">
      <alignment horizontal="left" indent="1"/>
    </xf>
    <xf numFmtId="0" fontId="6" fillId="0" borderId="107" xfId="0" applyFont="1" applyBorder="1" applyAlignment="1">
      <alignment horizontal="left" indent="1"/>
    </xf>
    <xf numFmtId="0" fontId="6" fillId="0" borderId="129" xfId="0" applyFont="1" applyBorder="1" applyAlignment="1">
      <alignment horizontal="left" indent="1"/>
    </xf>
    <xf numFmtId="0" fontId="6" fillId="0" borderId="37" xfId="0" applyFont="1" applyBorder="1" applyAlignment="1">
      <alignment horizontal="left" vertical="center" indent="1"/>
    </xf>
    <xf numFmtId="0" fontId="6" fillId="0" borderId="34" xfId="0" applyFont="1" applyBorder="1" applyAlignment="1">
      <alignment horizontal="left" vertical="center" indent="1"/>
    </xf>
    <xf numFmtId="0" fontId="6" fillId="0" borderId="38" xfId="0" applyFont="1" applyBorder="1" applyAlignment="1">
      <alignment horizontal="left" vertical="center" indent="1"/>
    </xf>
    <xf numFmtId="40" fontId="12" fillId="0" borderId="126" xfId="49" applyNumberFormat="1" applyFont="1" applyBorder="1" applyAlignment="1">
      <alignment horizontal="center"/>
    </xf>
    <xf numFmtId="0" fontId="11" fillId="38" borderId="115" xfId="0" applyFont="1" applyFill="1" applyBorder="1" applyAlignment="1" applyProtection="1">
      <alignment/>
      <protection locked="0"/>
    </xf>
    <xf numFmtId="0" fontId="11" fillId="38" borderId="95" xfId="0" applyFont="1" applyFill="1" applyBorder="1" applyAlignment="1" applyProtection="1">
      <alignment/>
      <protection locked="0"/>
    </xf>
    <xf numFmtId="0" fontId="11" fillId="37" borderId="115" xfId="0" applyFont="1" applyFill="1" applyBorder="1" applyAlignment="1" applyProtection="1">
      <alignment/>
      <protection locked="0"/>
    </xf>
    <xf numFmtId="0" fontId="11" fillId="37" borderId="95" xfId="0" applyFont="1" applyFill="1" applyBorder="1" applyAlignment="1" applyProtection="1">
      <alignment/>
      <protection locked="0"/>
    </xf>
    <xf numFmtId="0" fontId="6" fillId="0" borderId="131" xfId="0" applyFont="1" applyBorder="1" applyAlignment="1">
      <alignment horizontal="left" vertical="center" wrapText="1" indent="2"/>
    </xf>
    <xf numFmtId="0" fontId="6" fillId="0" borderId="123" xfId="0" applyFont="1" applyBorder="1" applyAlignment="1">
      <alignment horizontal="left" vertical="center" indent="2"/>
    </xf>
    <xf numFmtId="0" fontId="6" fillId="0" borderId="107" xfId="0" applyFont="1" applyBorder="1" applyAlignment="1">
      <alignment horizontal="left" vertical="center" indent="2"/>
    </xf>
    <xf numFmtId="0" fontId="11" fillId="0" borderId="115" xfId="0" applyFont="1" applyBorder="1" applyAlignment="1">
      <alignment/>
    </xf>
    <xf numFmtId="0" fontId="6" fillId="0" borderId="113" xfId="0" applyFont="1" applyBorder="1" applyAlignment="1">
      <alignment vertical="center"/>
    </xf>
    <xf numFmtId="0" fontId="6" fillId="0" borderId="132" xfId="0" applyFont="1" applyBorder="1" applyAlignment="1">
      <alignment/>
    </xf>
    <xf numFmtId="0" fontId="7" fillId="0" borderId="0" xfId="0" applyFont="1" applyAlignment="1">
      <alignment vertical="top" wrapText="1"/>
    </xf>
    <xf numFmtId="0" fontId="7" fillId="0" borderId="0" xfId="0" applyFont="1" applyAlignment="1">
      <alignment vertical="top"/>
    </xf>
    <xf numFmtId="0" fontId="11" fillId="40" borderId="15" xfId="0" applyFont="1" applyFill="1" applyBorder="1" applyAlignment="1" applyProtection="1">
      <alignment/>
      <protection locked="0"/>
    </xf>
    <xf numFmtId="0" fontId="11" fillId="40" borderId="16" xfId="0" applyFon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6</xdr:row>
      <xdr:rowOff>0</xdr:rowOff>
    </xdr:from>
    <xdr:to>
      <xdr:col>14</xdr:col>
      <xdr:colOff>133350</xdr:colOff>
      <xdr:row>7</xdr:row>
      <xdr:rowOff>9525</xdr:rowOff>
    </xdr:to>
    <xdr:sp>
      <xdr:nvSpPr>
        <xdr:cNvPr id="1" name="四角形 1"/>
        <xdr:cNvSpPr>
          <a:spLocks/>
        </xdr:cNvSpPr>
      </xdr:nvSpPr>
      <xdr:spPr>
        <a:xfrm>
          <a:off x="5791200" y="1095375"/>
          <a:ext cx="1714500" cy="180975"/>
        </a:xfrm>
        <a:prstGeom prst="rect">
          <a:avLst/>
        </a:prstGeom>
        <a:solidFill>
          <a:srgbClr val="FCF305"/>
        </a:solidFill>
        <a:ln w="6350" cmpd="sng">
          <a:solidFill>
            <a:srgbClr val="FCF305"/>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17</xdr:col>
      <xdr:colOff>371475</xdr:colOff>
      <xdr:row>6</xdr:row>
      <xdr:rowOff>0</xdr:rowOff>
    </xdr:from>
    <xdr:to>
      <xdr:col>21</xdr:col>
      <xdr:colOff>95250</xdr:colOff>
      <xdr:row>7</xdr:row>
      <xdr:rowOff>9525</xdr:rowOff>
    </xdr:to>
    <xdr:sp>
      <xdr:nvSpPr>
        <xdr:cNvPr id="2" name="四角形 5"/>
        <xdr:cNvSpPr>
          <a:spLocks/>
        </xdr:cNvSpPr>
      </xdr:nvSpPr>
      <xdr:spPr>
        <a:xfrm>
          <a:off x="9172575" y="1095375"/>
          <a:ext cx="1628775" cy="180975"/>
        </a:xfrm>
        <a:prstGeom prst="rect">
          <a:avLst/>
        </a:prstGeom>
        <a:solidFill>
          <a:srgbClr val="FCF305"/>
        </a:solidFill>
        <a:ln w="6350" cmpd="sng">
          <a:solidFill>
            <a:srgbClr val="FCF305"/>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361950</xdr:colOff>
      <xdr:row>6</xdr:row>
      <xdr:rowOff>0</xdr:rowOff>
    </xdr:from>
    <xdr:to>
      <xdr:col>17</xdr:col>
      <xdr:colOff>123825</xdr:colOff>
      <xdr:row>7</xdr:row>
      <xdr:rowOff>28575</xdr:rowOff>
    </xdr:to>
    <xdr:sp>
      <xdr:nvSpPr>
        <xdr:cNvPr id="3" name="オートシェイプ 7"/>
        <xdr:cNvSpPr>
          <a:spLocks/>
        </xdr:cNvSpPr>
      </xdr:nvSpPr>
      <xdr:spPr>
        <a:xfrm>
          <a:off x="7734300" y="1095375"/>
          <a:ext cx="1190625" cy="200025"/>
        </a:xfrm>
        <a:prstGeom prst="triangle">
          <a:avLst/>
        </a:prstGeom>
        <a:solidFill>
          <a:srgbClr val="FCF305"/>
        </a:solidFill>
        <a:ln w="6350" cmpd="sng">
          <a:solidFill>
            <a:srgbClr val="FCF305"/>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342900</xdr:colOff>
      <xdr:row>5</xdr:row>
      <xdr:rowOff>142875</xdr:rowOff>
    </xdr:from>
    <xdr:to>
      <xdr:col>24</xdr:col>
      <xdr:colOff>104775</xdr:colOff>
      <xdr:row>7</xdr:row>
      <xdr:rowOff>0</xdr:rowOff>
    </xdr:to>
    <xdr:sp>
      <xdr:nvSpPr>
        <xdr:cNvPr id="4" name="オートシェイプ 8"/>
        <xdr:cNvSpPr>
          <a:spLocks/>
        </xdr:cNvSpPr>
      </xdr:nvSpPr>
      <xdr:spPr>
        <a:xfrm>
          <a:off x="11049000" y="1066800"/>
          <a:ext cx="1190625" cy="200025"/>
        </a:xfrm>
        <a:prstGeom prst="triangle">
          <a:avLst/>
        </a:prstGeom>
        <a:solidFill>
          <a:srgbClr val="FCF305"/>
        </a:solidFill>
        <a:ln w="6350" cmpd="sng">
          <a:solidFill>
            <a:srgbClr val="FCF305"/>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561975</xdr:colOff>
      <xdr:row>1</xdr:row>
      <xdr:rowOff>123825</xdr:rowOff>
    </xdr:from>
    <xdr:to>
      <xdr:col>19</xdr:col>
      <xdr:colOff>314325</xdr:colOff>
      <xdr:row>3</xdr:row>
      <xdr:rowOff>66675</xdr:rowOff>
    </xdr:to>
    <xdr:sp>
      <xdr:nvSpPr>
        <xdr:cNvPr id="5" name="四角形 10"/>
        <xdr:cNvSpPr>
          <a:spLocks/>
        </xdr:cNvSpPr>
      </xdr:nvSpPr>
      <xdr:spPr>
        <a:xfrm>
          <a:off x="676275" y="295275"/>
          <a:ext cx="9391650" cy="285750"/>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6</xdr:col>
      <xdr:colOff>0</xdr:colOff>
      <xdr:row>12</xdr:row>
      <xdr:rowOff>0</xdr:rowOff>
    </xdr:to>
    <xdr:sp>
      <xdr:nvSpPr>
        <xdr:cNvPr id="1" name="直線 1"/>
        <xdr:cNvSpPr>
          <a:spLocks/>
        </xdr:cNvSpPr>
      </xdr:nvSpPr>
      <xdr:spPr>
        <a:xfrm flipV="1">
          <a:off x="2809875" y="1524000"/>
          <a:ext cx="0" cy="4038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4</xdr:row>
      <xdr:rowOff>0</xdr:rowOff>
    </xdr:from>
    <xdr:to>
      <xdr:col>10</xdr:col>
      <xdr:colOff>0</xdr:colOff>
      <xdr:row>12</xdr:row>
      <xdr:rowOff>0</xdr:rowOff>
    </xdr:to>
    <xdr:sp>
      <xdr:nvSpPr>
        <xdr:cNvPr id="2" name="直線 7"/>
        <xdr:cNvSpPr>
          <a:spLocks/>
        </xdr:cNvSpPr>
      </xdr:nvSpPr>
      <xdr:spPr>
        <a:xfrm flipV="1">
          <a:off x="4943475" y="1524000"/>
          <a:ext cx="0" cy="40386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11</xdr:row>
      <xdr:rowOff>200025</xdr:rowOff>
    </xdr:from>
    <xdr:to>
      <xdr:col>4</xdr:col>
      <xdr:colOff>0</xdr:colOff>
      <xdr:row>12</xdr:row>
      <xdr:rowOff>0</xdr:rowOff>
    </xdr:to>
    <xdr:sp>
      <xdr:nvSpPr>
        <xdr:cNvPr id="3" name="直線 9"/>
        <xdr:cNvSpPr>
          <a:spLocks/>
        </xdr:cNvSpPr>
      </xdr:nvSpPr>
      <xdr:spPr>
        <a:xfrm flipV="1">
          <a:off x="1743075" y="5257800"/>
          <a:ext cx="0" cy="3048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11</xdr:row>
      <xdr:rowOff>200025</xdr:rowOff>
    </xdr:from>
    <xdr:to>
      <xdr:col>12</xdr:col>
      <xdr:colOff>0</xdr:colOff>
      <xdr:row>12</xdr:row>
      <xdr:rowOff>0</xdr:rowOff>
    </xdr:to>
    <xdr:sp>
      <xdr:nvSpPr>
        <xdr:cNvPr id="4" name="直線 10"/>
        <xdr:cNvSpPr>
          <a:spLocks/>
        </xdr:cNvSpPr>
      </xdr:nvSpPr>
      <xdr:spPr>
        <a:xfrm flipV="1">
          <a:off x="6010275" y="5257800"/>
          <a:ext cx="0" cy="3048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523875</xdr:colOff>
      <xdr:row>12</xdr:row>
      <xdr:rowOff>0</xdr:rowOff>
    </xdr:from>
    <xdr:to>
      <xdr:col>6</xdr:col>
      <xdr:colOff>0</xdr:colOff>
      <xdr:row>12</xdr:row>
      <xdr:rowOff>0</xdr:rowOff>
    </xdr:to>
    <xdr:sp>
      <xdr:nvSpPr>
        <xdr:cNvPr id="5" name="直線 11"/>
        <xdr:cNvSpPr>
          <a:spLocks/>
        </xdr:cNvSpPr>
      </xdr:nvSpPr>
      <xdr:spPr>
        <a:xfrm>
          <a:off x="1733550" y="5562600"/>
          <a:ext cx="10763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13</xdr:row>
      <xdr:rowOff>0</xdr:rowOff>
    </xdr:from>
    <xdr:to>
      <xdr:col>12</xdr:col>
      <xdr:colOff>0</xdr:colOff>
      <xdr:row>13</xdr:row>
      <xdr:rowOff>0</xdr:rowOff>
    </xdr:to>
    <xdr:sp>
      <xdr:nvSpPr>
        <xdr:cNvPr id="6" name="直線 12"/>
        <xdr:cNvSpPr>
          <a:spLocks/>
        </xdr:cNvSpPr>
      </xdr:nvSpPr>
      <xdr:spPr>
        <a:xfrm>
          <a:off x="1743075" y="6067425"/>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13</xdr:row>
      <xdr:rowOff>0</xdr:rowOff>
    </xdr:from>
    <xdr:to>
      <xdr:col>4</xdr:col>
      <xdr:colOff>0</xdr:colOff>
      <xdr:row>13</xdr:row>
      <xdr:rowOff>0</xdr:rowOff>
    </xdr:to>
    <xdr:sp>
      <xdr:nvSpPr>
        <xdr:cNvPr id="7" name="直線 13"/>
        <xdr:cNvSpPr>
          <a:spLocks/>
        </xdr:cNvSpPr>
      </xdr:nvSpPr>
      <xdr:spPr>
        <a:xfrm>
          <a:off x="1743075" y="6067425"/>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13</xdr:row>
      <xdr:rowOff>0</xdr:rowOff>
    </xdr:from>
    <xdr:to>
      <xdr:col>4</xdr:col>
      <xdr:colOff>0</xdr:colOff>
      <xdr:row>13</xdr:row>
      <xdr:rowOff>0</xdr:rowOff>
    </xdr:to>
    <xdr:sp>
      <xdr:nvSpPr>
        <xdr:cNvPr id="8" name="直線 14"/>
        <xdr:cNvSpPr>
          <a:spLocks/>
        </xdr:cNvSpPr>
      </xdr:nvSpPr>
      <xdr:spPr>
        <a:xfrm>
          <a:off x="1743075" y="6067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12</xdr:row>
      <xdr:rowOff>238125</xdr:rowOff>
    </xdr:from>
    <xdr:to>
      <xdr:col>12</xdr:col>
      <xdr:colOff>0</xdr:colOff>
      <xdr:row>13</xdr:row>
      <xdr:rowOff>0</xdr:rowOff>
    </xdr:to>
    <xdr:sp>
      <xdr:nvSpPr>
        <xdr:cNvPr id="9" name="直線 15"/>
        <xdr:cNvSpPr>
          <a:spLocks/>
        </xdr:cNvSpPr>
      </xdr:nvSpPr>
      <xdr:spPr>
        <a:xfrm flipV="1">
          <a:off x="6010275" y="5800725"/>
          <a:ext cx="0" cy="2667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12</xdr:row>
      <xdr:rowOff>257175</xdr:rowOff>
    </xdr:from>
    <xdr:to>
      <xdr:col>4</xdr:col>
      <xdr:colOff>0</xdr:colOff>
      <xdr:row>13</xdr:row>
      <xdr:rowOff>9525</xdr:rowOff>
    </xdr:to>
    <xdr:sp>
      <xdr:nvSpPr>
        <xdr:cNvPr id="10" name="直線 16"/>
        <xdr:cNvSpPr>
          <a:spLocks/>
        </xdr:cNvSpPr>
      </xdr:nvSpPr>
      <xdr:spPr>
        <a:xfrm flipV="1">
          <a:off x="1743075" y="5819775"/>
          <a:ext cx="0" cy="2571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523875</xdr:colOff>
      <xdr:row>12</xdr:row>
      <xdr:rowOff>0</xdr:rowOff>
    </xdr:from>
    <xdr:to>
      <xdr:col>12</xdr:col>
      <xdr:colOff>0</xdr:colOff>
      <xdr:row>12</xdr:row>
      <xdr:rowOff>0</xdr:rowOff>
    </xdr:to>
    <xdr:sp>
      <xdr:nvSpPr>
        <xdr:cNvPr id="11" name="直線 17"/>
        <xdr:cNvSpPr>
          <a:spLocks/>
        </xdr:cNvSpPr>
      </xdr:nvSpPr>
      <xdr:spPr>
        <a:xfrm>
          <a:off x="4933950" y="5562600"/>
          <a:ext cx="10763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6</xdr:row>
      <xdr:rowOff>9525</xdr:rowOff>
    </xdr:from>
    <xdr:to>
      <xdr:col>3</xdr:col>
      <xdr:colOff>0</xdr:colOff>
      <xdr:row>7</xdr:row>
      <xdr:rowOff>0</xdr:rowOff>
    </xdr:to>
    <xdr:sp>
      <xdr:nvSpPr>
        <xdr:cNvPr id="12" name="直線 18"/>
        <xdr:cNvSpPr>
          <a:spLocks/>
        </xdr:cNvSpPr>
      </xdr:nvSpPr>
      <xdr:spPr>
        <a:xfrm>
          <a:off x="1209675" y="2543175"/>
          <a:ext cx="0" cy="4953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8</xdr:row>
      <xdr:rowOff>0</xdr:rowOff>
    </xdr:from>
    <xdr:to>
      <xdr:col>3</xdr:col>
      <xdr:colOff>0</xdr:colOff>
      <xdr:row>9</xdr:row>
      <xdr:rowOff>0</xdr:rowOff>
    </xdr:to>
    <xdr:sp>
      <xdr:nvSpPr>
        <xdr:cNvPr id="13" name="直線 20"/>
        <xdr:cNvSpPr>
          <a:spLocks/>
        </xdr:cNvSpPr>
      </xdr:nvSpPr>
      <xdr:spPr>
        <a:xfrm>
          <a:off x="1209675" y="3543300"/>
          <a:ext cx="0"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5</xdr:row>
      <xdr:rowOff>0</xdr:rowOff>
    </xdr:from>
    <xdr:to>
      <xdr:col>2</xdr:col>
      <xdr:colOff>0</xdr:colOff>
      <xdr:row>11</xdr:row>
      <xdr:rowOff>0</xdr:rowOff>
    </xdr:to>
    <xdr:sp>
      <xdr:nvSpPr>
        <xdr:cNvPr id="14" name="直線 21"/>
        <xdr:cNvSpPr>
          <a:spLocks/>
        </xdr:cNvSpPr>
      </xdr:nvSpPr>
      <xdr:spPr>
        <a:xfrm>
          <a:off x="676275" y="2028825"/>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9525</xdr:colOff>
      <xdr:row>5</xdr:row>
      <xdr:rowOff>0</xdr:rowOff>
    </xdr:from>
    <xdr:to>
      <xdr:col>2</xdr:col>
      <xdr:colOff>371475</xdr:colOff>
      <xdr:row>5</xdr:row>
      <xdr:rowOff>0</xdr:rowOff>
    </xdr:to>
    <xdr:sp>
      <xdr:nvSpPr>
        <xdr:cNvPr id="15" name="直線 22"/>
        <xdr:cNvSpPr>
          <a:spLocks/>
        </xdr:cNvSpPr>
      </xdr:nvSpPr>
      <xdr:spPr>
        <a:xfrm>
          <a:off x="685800" y="2028825"/>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9525</xdr:colOff>
      <xdr:row>6</xdr:row>
      <xdr:rowOff>0</xdr:rowOff>
    </xdr:from>
    <xdr:to>
      <xdr:col>3</xdr:col>
      <xdr:colOff>371475</xdr:colOff>
      <xdr:row>6</xdr:row>
      <xdr:rowOff>0</xdr:rowOff>
    </xdr:to>
    <xdr:sp>
      <xdr:nvSpPr>
        <xdr:cNvPr id="16" name="直線 23"/>
        <xdr:cNvSpPr>
          <a:spLocks/>
        </xdr:cNvSpPr>
      </xdr:nvSpPr>
      <xdr:spPr>
        <a:xfrm>
          <a:off x="1219200" y="253365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9525</xdr:colOff>
      <xdr:row>11</xdr:row>
      <xdr:rowOff>0</xdr:rowOff>
    </xdr:from>
    <xdr:to>
      <xdr:col>2</xdr:col>
      <xdr:colOff>371475</xdr:colOff>
      <xdr:row>11</xdr:row>
      <xdr:rowOff>0</xdr:rowOff>
    </xdr:to>
    <xdr:sp>
      <xdr:nvSpPr>
        <xdr:cNvPr id="17" name="直線 24"/>
        <xdr:cNvSpPr>
          <a:spLocks/>
        </xdr:cNvSpPr>
      </xdr:nvSpPr>
      <xdr:spPr>
        <a:xfrm>
          <a:off x="685800" y="5057775"/>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9</xdr:row>
      <xdr:rowOff>0</xdr:rowOff>
    </xdr:from>
    <xdr:to>
      <xdr:col>3</xdr:col>
      <xdr:colOff>352425</xdr:colOff>
      <xdr:row>9</xdr:row>
      <xdr:rowOff>0</xdr:rowOff>
    </xdr:to>
    <xdr:sp>
      <xdr:nvSpPr>
        <xdr:cNvPr id="18" name="直線 25"/>
        <xdr:cNvSpPr>
          <a:spLocks/>
        </xdr:cNvSpPr>
      </xdr:nvSpPr>
      <xdr:spPr>
        <a:xfrm>
          <a:off x="1209675" y="4048125"/>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8</xdr:row>
      <xdr:rowOff>0</xdr:rowOff>
    </xdr:from>
    <xdr:to>
      <xdr:col>3</xdr:col>
      <xdr:colOff>352425</xdr:colOff>
      <xdr:row>8</xdr:row>
      <xdr:rowOff>0</xdr:rowOff>
    </xdr:to>
    <xdr:sp>
      <xdr:nvSpPr>
        <xdr:cNvPr id="19" name="直線 26"/>
        <xdr:cNvSpPr>
          <a:spLocks/>
        </xdr:cNvSpPr>
      </xdr:nvSpPr>
      <xdr:spPr>
        <a:xfrm>
          <a:off x="1209675" y="354330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7</xdr:row>
      <xdr:rowOff>0</xdr:rowOff>
    </xdr:from>
    <xdr:to>
      <xdr:col>3</xdr:col>
      <xdr:colOff>352425</xdr:colOff>
      <xdr:row>7</xdr:row>
      <xdr:rowOff>0</xdr:rowOff>
    </xdr:to>
    <xdr:sp>
      <xdr:nvSpPr>
        <xdr:cNvPr id="20" name="直線 27"/>
        <xdr:cNvSpPr>
          <a:spLocks/>
        </xdr:cNvSpPr>
      </xdr:nvSpPr>
      <xdr:spPr>
        <a:xfrm>
          <a:off x="1209675" y="3038475"/>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4</xdr:row>
      <xdr:rowOff>0</xdr:rowOff>
    </xdr:from>
    <xdr:to>
      <xdr:col>6</xdr:col>
      <xdr:colOff>0</xdr:colOff>
      <xdr:row>4</xdr:row>
      <xdr:rowOff>0</xdr:rowOff>
    </xdr:to>
    <xdr:sp>
      <xdr:nvSpPr>
        <xdr:cNvPr id="21" name="直線 28"/>
        <xdr:cNvSpPr>
          <a:spLocks/>
        </xdr:cNvSpPr>
      </xdr:nvSpPr>
      <xdr:spPr>
        <a:xfrm>
          <a:off x="1743075" y="1524000"/>
          <a:ext cx="1066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4</xdr:row>
      <xdr:rowOff>0</xdr:rowOff>
    </xdr:from>
    <xdr:to>
      <xdr:col>12</xdr:col>
      <xdr:colOff>0</xdr:colOff>
      <xdr:row>4</xdr:row>
      <xdr:rowOff>0</xdr:rowOff>
    </xdr:to>
    <xdr:sp>
      <xdr:nvSpPr>
        <xdr:cNvPr id="22" name="直線 29"/>
        <xdr:cNvSpPr>
          <a:spLocks/>
        </xdr:cNvSpPr>
      </xdr:nvSpPr>
      <xdr:spPr>
        <a:xfrm>
          <a:off x="4943475" y="1524000"/>
          <a:ext cx="10668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4</xdr:row>
      <xdr:rowOff>9525</xdr:rowOff>
    </xdr:from>
    <xdr:to>
      <xdr:col>4</xdr:col>
      <xdr:colOff>0</xdr:colOff>
      <xdr:row>4</xdr:row>
      <xdr:rowOff>304800</xdr:rowOff>
    </xdr:to>
    <xdr:sp>
      <xdr:nvSpPr>
        <xdr:cNvPr id="23" name="直線 30"/>
        <xdr:cNvSpPr>
          <a:spLocks/>
        </xdr:cNvSpPr>
      </xdr:nvSpPr>
      <xdr:spPr>
        <a:xfrm>
          <a:off x="1743075" y="1533525"/>
          <a:ext cx="0" cy="295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4</xdr:row>
      <xdr:rowOff>0</xdr:rowOff>
    </xdr:from>
    <xdr:to>
      <xdr:col>12</xdr:col>
      <xdr:colOff>0</xdr:colOff>
      <xdr:row>4</xdr:row>
      <xdr:rowOff>295275</xdr:rowOff>
    </xdr:to>
    <xdr:sp>
      <xdr:nvSpPr>
        <xdr:cNvPr id="24" name="直線 31"/>
        <xdr:cNvSpPr>
          <a:spLocks/>
        </xdr:cNvSpPr>
      </xdr:nvSpPr>
      <xdr:spPr>
        <a:xfrm>
          <a:off x="6010275" y="1524000"/>
          <a:ext cx="0" cy="295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3</xdr:row>
      <xdr:rowOff>0</xdr:rowOff>
    </xdr:from>
    <xdr:to>
      <xdr:col>12</xdr:col>
      <xdr:colOff>0</xdr:colOff>
      <xdr:row>3</xdr:row>
      <xdr:rowOff>0</xdr:rowOff>
    </xdr:to>
    <xdr:sp>
      <xdr:nvSpPr>
        <xdr:cNvPr id="25" name="直線 33"/>
        <xdr:cNvSpPr>
          <a:spLocks/>
        </xdr:cNvSpPr>
      </xdr:nvSpPr>
      <xdr:spPr>
        <a:xfrm>
          <a:off x="1743075" y="1019175"/>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9525</xdr:colOff>
      <xdr:row>3</xdr:row>
      <xdr:rowOff>180975</xdr:rowOff>
    </xdr:from>
    <xdr:to>
      <xdr:col>12</xdr:col>
      <xdr:colOff>9525</xdr:colOff>
      <xdr:row>3</xdr:row>
      <xdr:rowOff>180975</xdr:rowOff>
    </xdr:to>
    <xdr:sp>
      <xdr:nvSpPr>
        <xdr:cNvPr id="26" name="直線 34"/>
        <xdr:cNvSpPr>
          <a:spLocks/>
        </xdr:cNvSpPr>
      </xdr:nvSpPr>
      <xdr:spPr>
        <a:xfrm>
          <a:off x="1752600" y="1200150"/>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3</xdr:row>
      <xdr:rowOff>0</xdr:rowOff>
    </xdr:from>
    <xdr:to>
      <xdr:col>4</xdr:col>
      <xdr:colOff>0</xdr:colOff>
      <xdr:row>3</xdr:row>
      <xdr:rowOff>381000</xdr:rowOff>
    </xdr:to>
    <xdr:sp>
      <xdr:nvSpPr>
        <xdr:cNvPr id="27" name="直線 35"/>
        <xdr:cNvSpPr>
          <a:spLocks/>
        </xdr:cNvSpPr>
      </xdr:nvSpPr>
      <xdr:spPr>
        <a:xfrm>
          <a:off x="1743075" y="1019175"/>
          <a:ext cx="0" cy="3810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3</xdr:row>
      <xdr:rowOff>9525</xdr:rowOff>
    </xdr:from>
    <xdr:to>
      <xdr:col>12</xdr:col>
      <xdr:colOff>0</xdr:colOff>
      <xdr:row>3</xdr:row>
      <xdr:rowOff>390525</xdr:rowOff>
    </xdr:to>
    <xdr:sp>
      <xdr:nvSpPr>
        <xdr:cNvPr id="28" name="直線 36"/>
        <xdr:cNvSpPr>
          <a:spLocks/>
        </xdr:cNvSpPr>
      </xdr:nvSpPr>
      <xdr:spPr>
        <a:xfrm>
          <a:off x="6010275" y="1028700"/>
          <a:ext cx="0" cy="3810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3</xdr:row>
      <xdr:rowOff>161925</xdr:rowOff>
    </xdr:from>
    <xdr:to>
      <xdr:col>5</xdr:col>
      <xdr:colOff>0</xdr:colOff>
      <xdr:row>3</xdr:row>
      <xdr:rowOff>352425</xdr:rowOff>
    </xdr:to>
    <xdr:sp>
      <xdr:nvSpPr>
        <xdr:cNvPr id="29" name="直線 37"/>
        <xdr:cNvSpPr>
          <a:spLocks/>
        </xdr:cNvSpPr>
      </xdr:nvSpPr>
      <xdr:spPr>
        <a:xfrm>
          <a:off x="2276475" y="1181100"/>
          <a:ext cx="0" cy="190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3</xdr:row>
      <xdr:rowOff>161925</xdr:rowOff>
    </xdr:from>
    <xdr:to>
      <xdr:col>10</xdr:col>
      <xdr:colOff>0</xdr:colOff>
      <xdr:row>3</xdr:row>
      <xdr:rowOff>352425</xdr:rowOff>
    </xdr:to>
    <xdr:sp>
      <xdr:nvSpPr>
        <xdr:cNvPr id="30" name="直線 38"/>
        <xdr:cNvSpPr>
          <a:spLocks/>
        </xdr:cNvSpPr>
      </xdr:nvSpPr>
      <xdr:spPr>
        <a:xfrm>
          <a:off x="4943475" y="1181100"/>
          <a:ext cx="0" cy="190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66675</xdr:colOff>
      <xdr:row>3</xdr:row>
      <xdr:rowOff>28575</xdr:rowOff>
    </xdr:from>
    <xdr:to>
      <xdr:col>4</xdr:col>
      <xdr:colOff>466725</xdr:colOff>
      <xdr:row>3</xdr:row>
      <xdr:rowOff>180975</xdr:rowOff>
    </xdr:to>
    <xdr:sp>
      <xdr:nvSpPr>
        <xdr:cNvPr id="31" name="テキスト ボックス 39"/>
        <xdr:cNvSpPr txBox="1">
          <a:spLocks noChangeArrowheads="1"/>
        </xdr:cNvSpPr>
      </xdr:nvSpPr>
      <xdr:spPr>
        <a:xfrm>
          <a:off x="1809750" y="1047750"/>
          <a:ext cx="39052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2000</a:t>
          </a:r>
        </a:p>
      </xdr:txBody>
    </xdr:sp>
    <xdr:clientData/>
  </xdr:twoCellAnchor>
  <xdr:twoCellAnchor>
    <xdr:from>
      <xdr:col>10</xdr:col>
      <xdr:colOff>352425</xdr:colOff>
      <xdr:row>3</xdr:row>
      <xdr:rowOff>28575</xdr:rowOff>
    </xdr:from>
    <xdr:to>
      <xdr:col>11</xdr:col>
      <xdr:colOff>209550</xdr:colOff>
      <xdr:row>3</xdr:row>
      <xdr:rowOff>180975</xdr:rowOff>
    </xdr:to>
    <xdr:sp>
      <xdr:nvSpPr>
        <xdr:cNvPr id="32" name="テキスト ボックス 40"/>
        <xdr:cNvSpPr txBox="1">
          <a:spLocks noChangeArrowheads="1"/>
        </xdr:cNvSpPr>
      </xdr:nvSpPr>
      <xdr:spPr>
        <a:xfrm>
          <a:off x="5295900" y="1047750"/>
          <a:ext cx="39052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4000</a:t>
          </a:r>
        </a:p>
      </xdr:txBody>
    </xdr:sp>
    <xdr:clientData/>
  </xdr:twoCellAnchor>
  <xdr:twoCellAnchor>
    <xdr:from>
      <xdr:col>7</xdr:col>
      <xdr:colOff>190500</xdr:colOff>
      <xdr:row>2</xdr:row>
      <xdr:rowOff>342900</xdr:rowOff>
    </xdr:from>
    <xdr:to>
      <xdr:col>8</xdr:col>
      <xdr:colOff>247650</xdr:colOff>
      <xdr:row>3</xdr:row>
      <xdr:rowOff>19050</xdr:rowOff>
    </xdr:to>
    <xdr:sp>
      <xdr:nvSpPr>
        <xdr:cNvPr id="33" name="テキスト ボックス 41"/>
        <xdr:cNvSpPr txBox="1">
          <a:spLocks noChangeArrowheads="1"/>
        </xdr:cNvSpPr>
      </xdr:nvSpPr>
      <xdr:spPr>
        <a:xfrm>
          <a:off x="3533775" y="857250"/>
          <a:ext cx="590550" cy="1809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16,000</a:t>
          </a:r>
        </a:p>
      </xdr:txBody>
    </xdr:sp>
    <xdr:clientData/>
  </xdr:twoCellAnchor>
  <xdr:twoCellAnchor>
    <xdr:from>
      <xdr:col>7</xdr:col>
      <xdr:colOff>190500</xdr:colOff>
      <xdr:row>3</xdr:row>
      <xdr:rowOff>28575</xdr:rowOff>
    </xdr:from>
    <xdr:to>
      <xdr:col>8</xdr:col>
      <xdr:colOff>247650</xdr:colOff>
      <xdr:row>3</xdr:row>
      <xdr:rowOff>219075</xdr:rowOff>
    </xdr:to>
    <xdr:sp>
      <xdr:nvSpPr>
        <xdr:cNvPr id="34" name="テキスト ボックス 42"/>
        <xdr:cNvSpPr txBox="1">
          <a:spLocks noChangeArrowheads="1"/>
        </xdr:cNvSpPr>
      </xdr:nvSpPr>
      <xdr:spPr>
        <a:xfrm>
          <a:off x="3533775" y="1047750"/>
          <a:ext cx="590550" cy="1905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10,000</a:t>
          </a:r>
        </a:p>
      </xdr:txBody>
    </xdr:sp>
    <xdr:clientData/>
  </xdr:twoCellAnchor>
  <xdr:twoCellAnchor>
    <xdr:from>
      <xdr:col>4</xdr:col>
      <xdr:colOff>371475</xdr:colOff>
      <xdr:row>4</xdr:row>
      <xdr:rowOff>9525</xdr:rowOff>
    </xdr:from>
    <xdr:to>
      <xdr:col>5</xdr:col>
      <xdr:colOff>152400</xdr:colOff>
      <xdr:row>4</xdr:row>
      <xdr:rowOff>180975</xdr:rowOff>
    </xdr:to>
    <xdr:sp>
      <xdr:nvSpPr>
        <xdr:cNvPr id="35" name="テキスト ボックス 43"/>
        <xdr:cNvSpPr txBox="1">
          <a:spLocks noChangeArrowheads="1"/>
        </xdr:cNvSpPr>
      </xdr:nvSpPr>
      <xdr:spPr>
        <a:xfrm>
          <a:off x="2114550" y="1533525"/>
          <a:ext cx="314325"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①</a:t>
          </a:r>
        </a:p>
      </xdr:txBody>
    </xdr:sp>
    <xdr:clientData/>
  </xdr:twoCellAnchor>
  <xdr:twoCellAnchor>
    <xdr:from>
      <xdr:col>10</xdr:col>
      <xdr:colOff>438150</xdr:colOff>
      <xdr:row>4</xdr:row>
      <xdr:rowOff>9525</xdr:rowOff>
    </xdr:from>
    <xdr:to>
      <xdr:col>11</xdr:col>
      <xdr:colOff>257175</xdr:colOff>
      <xdr:row>4</xdr:row>
      <xdr:rowOff>190500</xdr:rowOff>
    </xdr:to>
    <xdr:sp>
      <xdr:nvSpPr>
        <xdr:cNvPr id="36" name="テキスト ボックス 44"/>
        <xdr:cNvSpPr txBox="1">
          <a:spLocks noChangeArrowheads="1"/>
        </xdr:cNvSpPr>
      </xdr:nvSpPr>
      <xdr:spPr>
        <a:xfrm>
          <a:off x="5381625" y="1533525"/>
          <a:ext cx="3524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②</a:t>
          </a:r>
        </a:p>
      </xdr:txBody>
    </xdr:sp>
    <xdr:clientData/>
  </xdr:twoCellAnchor>
  <xdr:twoCellAnchor>
    <xdr:from>
      <xdr:col>2</xdr:col>
      <xdr:colOff>352425</xdr:colOff>
      <xdr:row>6</xdr:row>
      <xdr:rowOff>9525</xdr:rowOff>
    </xdr:from>
    <xdr:to>
      <xdr:col>3</xdr:col>
      <xdr:colOff>47625</xdr:colOff>
      <xdr:row>7</xdr:row>
      <xdr:rowOff>28575</xdr:rowOff>
    </xdr:to>
    <xdr:sp>
      <xdr:nvSpPr>
        <xdr:cNvPr id="37" name="テキスト ボックス 46"/>
        <xdr:cNvSpPr txBox="1">
          <a:spLocks noChangeArrowheads="1"/>
        </xdr:cNvSpPr>
      </xdr:nvSpPr>
      <xdr:spPr>
        <a:xfrm>
          <a:off x="1028700" y="2543175"/>
          <a:ext cx="228600"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2</xdr:col>
      <xdr:colOff>333375</xdr:colOff>
      <xdr:row>7</xdr:row>
      <xdr:rowOff>495300</xdr:rowOff>
    </xdr:from>
    <xdr:to>
      <xdr:col>3</xdr:col>
      <xdr:colOff>47625</xdr:colOff>
      <xdr:row>9</xdr:row>
      <xdr:rowOff>0</xdr:rowOff>
    </xdr:to>
    <xdr:sp>
      <xdr:nvSpPr>
        <xdr:cNvPr id="38" name="テキスト ボックス 47"/>
        <xdr:cNvSpPr txBox="1">
          <a:spLocks noChangeArrowheads="1"/>
        </xdr:cNvSpPr>
      </xdr:nvSpPr>
      <xdr:spPr>
        <a:xfrm>
          <a:off x="1009650" y="3533775"/>
          <a:ext cx="247650"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1</xdr:col>
      <xdr:colOff>257175</xdr:colOff>
      <xdr:row>9</xdr:row>
      <xdr:rowOff>257175</xdr:rowOff>
    </xdr:from>
    <xdr:to>
      <xdr:col>2</xdr:col>
      <xdr:colOff>38100</xdr:colOff>
      <xdr:row>10</xdr:row>
      <xdr:rowOff>266700</xdr:rowOff>
    </xdr:to>
    <xdr:sp>
      <xdr:nvSpPr>
        <xdr:cNvPr id="39" name="テキスト ボックス 48"/>
        <xdr:cNvSpPr txBox="1">
          <a:spLocks noChangeArrowheads="1"/>
        </xdr:cNvSpPr>
      </xdr:nvSpPr>
      <xdr:spPr>
        <a:xfrm>
          <a:off x="400050" y="4305300"/>
          <a:ext cx="31432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4000</a:t>
          </a:r>
        </a:p>
      </xdr:txBody>
    </xdr:sp>
    <xdr:clientData/>
  </xdr:twoCellAnchor>
  <xdr:twoCellAnchor>
    <xdr:from>
      <xdr:col>1</xdr:col>
      <xdr:colOff>333375</xdr:colOff>
      <xdr:row>7</xdr:row>
      <xdr:rowOff>47625</xdr:rowOff>
    </xdr:from>
    <xdr:to>
      <xdr:col>2</xdr:col>
      <xdr:colOff>38100</xdr:colOff>
      <xdr:row>8</xdr:row>
      <xdr:rowOff>66675</xdr:rowOff>
    </xdr:to>
    <xdr:sp>
      <xdr:nvSpPr>
        <xdr:cNvPr id="40" name="テキスト ボックス 49"/>
        <xdr:cNvSpPr txBox="1">
          <a:spLocks noChangeArrowheads="1"/>
        </xdr:cNvSpPr>
      </xdr:nvSpPr>
      <xdr:spPr>
        <a:xfrm>
          <a:off x="476250" y="3086100"/>
          <a:ext cx="238125"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6000</a:t>
          </a:r>
        </a:p>
      </xdr:txBody>
    </xdr:sp>
    <xdr:clientData/>
  </xdr:twoCellAnchor>
  <xdr:twoCellAnchor>
    <xdr:from>
      <xdr:col>1</xdr:col>
      <xdr:colOff>342900</xdr:colOff>
      <xdr:row>5</xdr:row>
      <xdr:rowOff>38100</xdr:rowOff>
    </xdr:from>
    <xdr:to>
      <xdr:col>2</xdr:col>
      <xdr:colOff>47625</xdr:colOff>
      <xdr:row>6</xdr:row>
      <xdr:rowOff>47625</xdr:rowOff>
    </xdr:to>
    <xdr:sp>
      <xdr:nvSpPr>
        <xdr:cNvPr id="41" name="テキスト ボックス 50"/>
        <xdr:cNvSpPr txBox="1">
          <a:spLocks noChangeArrowheads="1"/>
        </xdr:cNvSpPr>
      </xdr:nvSpPr>
      <xdr:spPr>
        <a:xfrm>
          <a:off x="485775" y="2066925"/>
          <a:ext cx="23812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2</xdr:col>
      <xdr:colOff>0</xdr:colOff>
      <xdr:row>6</xdr:row>
      <xdr:rowOff>0</xdr:rowOff>
    </xdr:from>
    <xdr:to>
      <xdr:col>2</xdr:col>
      <xdr:colOff>333375</xdr:colOff>
      <xdr:row>6</xdr:row>
      <xdr:rowOff>0</xdr:rowOff>
    </xdr:to>
    <xdr:sp>
      <xdr:nvSpPr>
        <xdr:cNvPr id="42" name="直線 51"/>
        <xdr:cNvSpPr>
          <a:spLocks/>
        </xdr:cNvSpPr>
      </xdr:nvSpPr>
      <xdr:spPr>
        <a:xfrm>
          <a:off x="676275" y="2533650"/>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9</xdr:row>
      <xdr:rowOff>0</xdr:rowOff>
    </xdr:from>
    <xdr:to>
      <xdr:col>2</xdr:col>
      <xdr:colOff>333375</xdr:colOff>
      <xdr:row>9</xdr:row>
      <xdr:rowOff>0</xdr:rowOff>
    </xdr:to>
    <xdr:sp>
      <xdr:nvSpPr>
        <xdr:cNvPr id="43" name="直線 52"/>
        <xdr:cNvSpPr>
          <a:spLocks/>
        </xdr:cNvSpPr>
      </xdr:nvSpPr>
      <xdr:spPr>
        <a:xfrm>
          <a:off x="676275" y="4048125"/>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323850</xdr:colOff>
      <xdr:row>12</xdr:row>
      <xdr:rowOff>323850</xdr:rowOff>
    </xdr:from>
    <xdr:to>
      <xdr:col>5</xdr:col>
      <xdr:colOff>209550</xdr:colOff>
      <xdr:row>13</xdr:row>
      <xdr:rowOff>0</xdr:rowOff>
    </xdr:to>
    <xdr:sp>
      <xdr:nvSpPr>
        <xdr:cNvPr id="44" name="テキスト ボックス 54"/>
        <xdr:cNvSpPr txBox="1">
          <a:spLocks noChangeArrowheads="1"/>
        </xdr:cNvSpPr>
      </xdr:nvSpPr>
      <xdr:spPr>
        <a:xfrm>
          <a:off x="2066925" y="5886450"/>
          <a:ext cx="419100" cy="1809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4000</a:t>
          </a:r>
        </a:p>
      </xdr:txBody>
    </xdr:sp>
    <xdr:clientData/>
  </xdr:twoCellAnchor>
  <xdr:twoCellAnchor>
    <xdr:from>
      <xdr:col>6</xdr:col>
      <xdr:colOff>0</xdr:colOff>
      <xdr:row>12</xdr:row>
      <xdr:rowOff>238125</xdr:rowOff>
    </xdr:from>
    <xdr:to>
      <xdr:col>6</xdr:col>
      <xdr:colOff>0</xdr:colOff>
      <xdr:row>13</xdr:row>
      <xdr:rowOff>0</xdr:rowOff>
    </xdr:to>
    <xdr:sp>
      <xdr:nvSpPr>
        <xdr:cNvPr id="45" name="直線 55"/>
        <xdr:cNvSpPr>
          <a:spLocks/>
        </xdr:cNvSpPr>
      </xdr:nvSpPr>
      <xdr:spPr>
        <a:xfrm flipV="1">
          <a:off x="2809875" y="5800725"/>
          <a:ext cx="0" cy="2667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238125</xdr:colOff>
      <xdr:row>7</xdr:row>
      <xdr:rowOff>0</xdr:rowOff>
    </xdr:from>
    <xdr:to>
      <xdr:col>13</xdr:col>
      <xdr:colOff>47625</xdr:colOff>
      <xdr:row>8</xdr:row>
      <xdr:rowOff>9525</xdr:rowOff>
    </xdr:to>
    <xdr:sp>
      <xdr:nvSpPr>
        <xdr:cNvPr id="46" name="テキスト ボックス 56"/>
        <xdr:cNvSpPr txBox="1">
          <a:spLocks noChangeArrowheads="1"/>
        </xdr:cNvSpPr>
      </xdr:nvSpPr>
      <xdr:spPr>
        <a:xfrm>
          <a:off x="6248400" y="3038475"/>
          <a:ext cx="342900"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8</xdr:col>
      <xdr:colOff>323850</xdr:colOff>
      <xdr:row>12</xdr:row>
      <xdr:rowOff>323850</xdr:rowOff>
    </xdr:from>
    <xdr:to>
      <xdr:col>9</xdr:col>
      <xdr:colOff>209550</xdr:colOff>
      <xdr:row>12</xdr:row>
      <xdr:rowOff>495300</xdr:rowOff>
    </xdr:to>
    <xdr:sp>
      <xdr:nvSpPr>
        <xdr:cNvPr id="47" name="テキスト ボックス 57"/>
        <xdr:cNvSpPr txBox="1">
          <a:spLocks noChangeArrowheads="1"/>
        </xdr:cNvSpPr>
      </xdr:nvSpPr>
      <xdr:spPr>
        <a:xfrm>
          <a:off x="4200525" y="5886450"/>
          <a:ext cx="419100" cy="1714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12000</a:t>
          </a:r>
        </a:p>
      </xdr:txBody>
    </xdr:sp>
    <xdr:clientData/>
  </xdr:twoCellAnchor>
  <xdr:twoCellAnchor>
    <xdr:from>
      <xdr:col>12</xdr:col>
      <xdr:colOff>257175</xdr:colOff>
      <xdr:row>7</xdr:row>
      <xdr:rowOff>0</xdr:rowOff>
    </xdr:from>
    <xdr:to>
      <xdr:col>12</xdr:col>
      <xdr:colOff>523875</xdr:colOff>
      <xdr:row>7</xdr:row>
      <xdr:rowOff>0</xdr:rowOff>
    </xdr:to>
    <xdr:sp>
      <xdr:nvSpPr>
        <xdr:cNvPr id="48" name="直線 59"/>
        <xdr:cNvSpPr>
          <a:spLocks/>
        </xdr:cNvSpPr>
      </xdr:nvSpPr>
      <xdr:spPr>
        <a:xfrm flipH="1">
          <a:off x="6267450" y="3038475"/>
          <a:ext cx="257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276225</xdr:colOff>
      <xdr:row>8</xdr:row>
      <xdr:rowOff>0</xdr:rowOff>
    </xdr:from>
    <xdr:to>
      <xdr:col>13</xdr:col>
      <xdr:colOff>0</xdr:colOff>
      <xdr:row>8</xdr:row>
      <xdr:rowOff>0</xdr:rowOff>
    </xdr:to>
    <xdr:sp>
      <xdr:nvSpPr>
        <xdr:cNvPr id="49" name="直線 60"/>
        <xdr:cNvSpPr>
          <a:spLocks/>
        </xdr:cNvSpPr>
      </xdr:nvSpPr>
      <xdr:spPr>
        <a:xfrm flipH="1">
          <a:off x="6286500" y="3543300"/>
          <a:ext cx="257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276225</xdr:colOff>
      <xdr:row>10</xdr:row>
      <xdr:rowOff>0</xdr:rowOff>
    </xdr:from>
    <xdr:to>
      <xdr:col>13</xdr:col>
      <xdr:colOff>0</xdr:colOff>
      <xdr:row>10</xdr:row>
      <xdr:rowOff>0</xdr:rowOff>
    </xdr:to>
    <xdr:sp>
      <xdr:nvSpPr>
        <xdr:cNvPr id="50" name="直線 61"/>
        <xdr:cNvSpPr>
          <a:spLocks/>
        </xdr:cNvSpPr>
      </xdr:nvSpPr>
      <xdr:spPr>
        <a:xfrm flipH="1">
          <a:off x="6286500" y="4552950"/>
          <a:ext cx="257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276225</xdr:colOff>
      <xdr:row>11</xdr:row>
      <xdr:rowOff>0</xdr:rowOff>
    </xdr:from>
    <xdr:to>
      <xdr:col>13</xdr:col>
      <xdr:colOff>0</xdr:colOff>
      <xdr:row>11</xdr:row>
      <xdr:rowOff>0</xdr:rowOff>
    </xdr:to>
    <xdr:sp>
      <xdr:nvSpPr>
        <xdr:cNvPr id="51" name="直線 62"/>
        <xdr:cNvSpPr>
          <a:spLocks/>
        </xdr:cNvSpPr>
      </xdr:nvSpPr>
      <xdr:spPr>
        <a:xfrm flipH="1">
          <a:off x="6286500" y="5057775"/>
          <a:ext cx="2571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0</xdr:colOff>
      <xdr:row>7</xdr:row>
      <xdr:rowOff>0</xdr:rowOff>
    </xdr:from>
    <xdr:to>
      <xdr:col>13</xdr:col>
      <xdr:colOff>9525</xdr:colOff>
      <xdr:row>8</xdr:row>
      <xdr:rowOff>0</xdr:rowOff>
    </xdr:to>
    <xdr:sp>
      <xdr:nvSpPr>
        <xdr:cNvPr id="52" name="直線 63"/>
        <xdr:cNvSpPr>
          <a:spLocks/>
        </xdr:cNvSpPr>
      </xdr:nvSpPr>
      <xdr:spPr>
        <a:xfrm>
          <a:off x="6543675" y="3038475"/>
          <a:ext cx="9525"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0</xdr:colOff>
      <xdr:row>10</xdr:row>
      <xdr:rowOff>0</xdr:rowOff>
    </xdr:from>
    <xdr:to>
      <xdr:col>13</xdr:col>
      <xdr:colOff>0</xdr:colOff>
      <xdr:row>11</xdr:row>
      <xdr:rowOff>0</xdr:rowOff>
    </xdr:to>
    <xdr:sp>
      <xdr:nvSpPr>
        <xdr:cNvPr id="53" name="直線 64"/>
        <xdr:cNvSpPr>
          <a:spLocks/>
        </xdr:cNvSpPr>
      </xdr:nvSpPr>
      <xdr:spPr>
        <a:xfrm>
          <a:off x="6543675" y="4552950"/>
          <a:ext cx="0" cy="5048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0</xdr:colOff>
      <xdr:row>5</xdr:row>
      <xdr:rowOff>0</xdr:rowOff>
    </xdr:from>
    <xdr:to>
      <xdr:col>14</xdr:col>
      <xdr:colOff>0</xdr:colOff>
      <xdr:row>11</xdr:row>
      <xdr:rowOff>0</xdr:rowOff>
    </xdr:to>
    <xdr:sp>
      <xdr:nvSpPr>
        <xdr:cNvPr id="54" name="直線 67"/>
        <xdr:cNvSpPr>
          <a:spLocks/>
        </xdr:cNvSpPr>
      </xdr:nvSpPr>
      <xdr:spPr>
        <a:xfrm>
          <a:off x="7077075" y="2028825"/>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257175</xdr:colOff>
      <xdr:row>5</xdr:row>
      <xdr:rowOff>0</xdr:rowOff>
    </xdr:from>
    <xdr:to>
      <xdr:col>14</xdr:col>
      <xdr:colOff>257175</xdr:colOff>
      <xdr:row>11</xdr:row>
      <xdr:rowOff>0</xdr:rowOff>
    </xdr:to>
    <xdr:sp>
      <xdr:nvSpPr>
        <xdr:cNvPr id="55" name="直線 68"/>
        <xdr:cNvSpPr>
          <a:spLocks/>
        </xdr:cNvSpPr>
      </xdr:nvSpPr>
      <xdr:spPr>
        <a:xfrm>
          <a:off x="7334250" y="2028825"/>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133350</xdr:colOff>
      <xdr:row>5</xdr:row>
      <xdr:rowOff>0</xdr:rowOff>
    </xdr:from>
    <xdr:to>
      <xdr:col>14</xdr:col>
      <xdr:colOff>257175</xdr:colOff>
      <xdr:row>5</xdr:row>
      <xdr:rowOff>0</xdr:rowOff>
    </xdr:to>
    <xdr:sp>
      <xdr:nvSpPr>
        <xdr:cNvPr id="56" name="直線 69"/>
        <xdr:cNvSpPr>
          <a:spLocks/>
        </xdr:cNvSpPr>
      </xdr:nvSpPr>
      <xdr:spPr>
        <a:xfrm flipH="1">
          <a:off x="6677025" y="2028825"/>
          <a:ext cx="657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142875</xdr:colOff>
      <xdr:row>11</xdr:row>
      <xdr:rowOff>0</xdr:rowOff>
    </xdr:from>
    <xdr:to>
      <xdr:col>14</xdr:col>
      <xdr:colOff>276225</xdr:colOff>
      <xdr:row>11</xdr:row>
      <xdr:rowOff>0</xdr:rowOff>
    </xdr:to>
    <xdr:sp>
      <xdr:nvSpPr>
        <xdr:cNvPr id="57" name="直線 70"/>
        <xdr:cNvSpPr>
          <a:spLocks/>
        </xdr:cNvSpPr>
      </xdr:nvSpPr>
      <xdr:spPr>
        <a:xfrm flipH="1">
          <a:off x="6686550" y="5057775"/>
          <a:ext cx="666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142875</xdr:colOff>
      <xdr:row>7</xdr:row>
      <xdr:rowOff>0</xdr:rowOff>
    </xdr:from>
    <xdr:to>
      <xdr:col>14</xdr:col>
      <xdr:colOff>0</xdr:colOff>
      <xdr:row>7</xdr:row>
      <xdr:rowOff>0</xdr:rowOff>
    </xdr:to>
    <xdr:sp>
      <xdr:nvSpPr>
        <xdr:cNvPr id="58" name="直線 71"/>
        <xdr:cNvSpPr>
          <a:spLocks/>
        </xdr:cNvSpPr>
      </xdr:nvSpPr>
      <xdr:spPr>
        <a:xfrm flipH="1">
          <a:off x="6686550" y="3038475"/>
          <a:ext cx="3905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295275</xdr:colOff>
      <xdr:row>10</xdr:row>
      <xdr:rowOff>0</xdr:rowOff>
    </xdr:from>
    <xdr:to>
      <xdr:col>13</xdr:col>
      <xdr:colOff>38100</xdr:colOff>
      <xdr:row>11</xdr:row>
      <xdr:rowOff>9525</xdr:rowOff>
    </xdr:to>
    <xdr:sp>
      <xdr:nvSpPr>
        <xdr:cNvPr id="59" name="テキスト ボックス 72"/>
        <xdr:cNvSpPr txBox="1">
          <a:spLocks noChangeArrowheads="1"/>
        </xdr:cNvSpPr>
      </xdr:nvSpPr>
      <xdr:spPr>
        <a:xfrm>
          <a:off x="6305550" y="4552950"/>
          <a:ext cx="27622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13</xdr:col>
      <xdr:colOff>342900</xdr:colOff>
      <xdr:row>5</xdr:row>
      <xdr:rowOff>238125</xdr:rowOff>
    </xdr:from>
    <xdr:to>
      <xdr:col>14</xdr:col>
      <xdr:colOff>47625</xdr:colOff>
      <xdr:row>6</xdr:row>
      <xdr:rowOff>257175</xdr:rowOff>
    </xdr:to>
    <xdr:sp>
      <xdr:nvSpPr>
        <xdr:cNvPr id="60" name="テキスト ボックス 73"/>
        <xdr:cNvSpPr txBox="1">
          <a:spLocks noChangeArrowheads="1"/>
        </xdr:cNvSpPr>
      </xdr:nvSpPr>
      <xdr:spPr>
        <a:xfrm>
          <a:off x="6886575" y="2266950"/>
          <a:ext cx="238125"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4000</a:t>
          </a:r>
        </a:p>
      </xdr:txBody>
    </xdr:sp>
    <xdr:clientData/>
  </xdr:twoCellAnchor>
  <xdr:twoCellAnchor>
    <xdr:from>
      <xdr:col>13</xdr:col>
      <xdr:colOff>304800</xdr:colOff>
      <xdr:row>8</xdr:row>
      <xdr:rowOff>238125</xdr:rowOff>
    </xdr:from>
    <xdr:to>
      <xdr:col>14</xdr:col>
      <xdr:colOff>38100</xdr:colOff>
      <xdr:row>9</xdr:row>
      <xdr:rowOff>257175</xdr:rowOff>
    </xdr:to>
    <xdr:sp>
      <xdr:nvSpPr>
        <xdr:cNvPr id="61" name="テキスト ボックス 74"/>
        <xdr:cNvSpPr txBox="1">
          <a:spLocks noChangeArrowheads="1"/>
        </xdr:cNvSpPr>
      </xdr:nvSpPr>
      <xdr:spPr>
        <a:xfrm>
          <a:off x="6848475" y="3781425"/>
          <a:ext cx="266700"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8000</a:t>
          </a:r>
        </a:p>
      </xdr:txBody>
    </xdr:sp>
    <xdr:clientData/>
  </xdr:twoCellAnchor>
  <xdr:twoCellAnchor>
    <xdr:from>
      <xdr:col>14</xdr:col>
      <xdr:colOff>47625</xdr:colOff>
      <xdr:row>6</xdr:row>
      <xdr:rowOff>495300</xdr:rowOff>
    </xdr:from>
    <xdr:to>
      <xdr:col>14</xdr:col>
      <xdr:colOff>304800</xdr:colOff>
      <xdr:row>8</xdr:row>
      <xdr:rowOff>0</xdr:rowOff>
    </xdr:to>
    <xdr:sp>
      <xdr:nvSpPr>
        <xdr:cNvPr id="62" name="テキスト ボックス 75"/>
        <xdr:cNvSpPr txBox="1">
          <a:spLocks noChangeArrowheads="1"/>
        </xdr:cNvSpPr>
      </xdr:nvSpPr>
      <xdr:spPr>
        <a:xfrm>
          <a:off x="7124700" y="3028950"/>
          <a:ext cx="25717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12000</a:t>
          </a:r>
        </a:p>
      </xdr:txBody>
    </xdr:sp>
    <xdr:clientData/>
  </xdr:twoCellAnchor>
  <xdr:twoCellAnchor>
    <xdr:from>
      <xdr:col>4</xdr:col>
      <xdr:colOff>66675</xdr:colOff>
      <xdr:row>6</xdr:row>
      <xdr:rowOff>409575</xdr:rowOff>
    </xdr:from>
    <xdr:to>
      <xdr:col>6</xdr:col>
      <xdr:colOff>190500</xdr:colOff>
      <xdr:row>8</xdr:row>
      <xdr:rowOff>276225</xdr:rowOff>
    </xdr:to>
    <xdr:sp>
      <xdr:nvSpPr>
        <xdr:cNvPr id="63" name="テキスト ボックス 76"/>
        <xdr:cNvSpPr txBox="1">
          <a:spLocks noChangeArrowheads="1"/>
        </xdr:cNvSpPr>
      </xdr:nvSpPr>
      <xdr:spPr>
        <a:xfrm>
          <a:off x="1809750" y="2943225"/>
          <a:ext cx="1190625" cy="8763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端部１／４の</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部分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（左側側端部）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(6+8)=28</a:t>
          </a:r>
        </a:p>
      </xdr:txBody>
    </xdr:sp>
    <xdr:clientData/>
  </xdr:twoCellAnchor>
  <xdr:twoCellAnchor>
    <xdr:from>
      <xdr:col>9</xdr:col>
      <xdr:colOff>333375</xdr:colOff>
      <xdr:row>8</xdr:row>
      <xdr:rowOff>76200</xdr:rowOff>
    </xdr:from>
    <xdr:to>
      <xdr:col>11</xdr:col>
      <xdr:colOff>447675</xdr:colOff>
      <xdr:row>9</xdr:row>
      <xdr:rowOff>457200</xdr:rowOff>
    </xdr:to>
    <xdr:sp>
      <xdr:nvSpPr>
        <xdr:cNvPr id="64" name="テキスト ボックス 77"/>
        <xdr:cNvSpPr txBox="1">
          <a:spLocks noChangeArrowheads="1"/>
        </xdr:cNvSpPr>
      </xdr:nvSpPr>
      <xdr:spPr>
        <a:xfrm>
          <a:off x="4743450" y="3619500"/>
          <a:ext cx="1181100" cy="885825"/>
        </a:xfrm>
        <a:prstGeom prst="rect">
          <a:avLst/>
        </a:prstGeom>
        <a:noFill/>
        <a:ln w="9525" cmpd="sng">
          <a:noFill/>
        </a:ln>
      </xdr:spPr>
      <xdr:txBody>
        <a:bodyPr vertOverflow="clip" wrap="square" lIns="0" tIns="18288" rIns="27432" bIns="0"/>
        <a:p>
          <a:pPr algn="r">
            <a:defRPr/>
          </a:pPr>
          <a:r>
            <a:rPr lang="en-US" cap="none" sz="900" b="0" i="0" u="none" baseline="0">
              <a:solidFill>
                <a:srgbClr val="000000"/>
              </a:solidFill>
              <a:latin typeface="ＭＳ ゴシック"/>
              <a:ea typeface="ＭＳ ゴシック"/>
              <a:cs typeface="ＭＳ ゴシック"/>
            </a:rPr>
            <a:t>端部１／４の</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部分</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（右側側端部）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4</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8=32</a:t>
          </a:r>
        </a:p>
      </xdr:txBody>
    </xdr:sp>
    <xdr:clientData/>
  </xdr:twoCellAnchor>
  <xdr:twoCellAnchor>
    <xdr:from>
      <xdr:col>8</xdr:col>
      <xdr:colOff>0</xdr:colOff>
      <xdr:row>24</xdr:row>
      <xdr:rowOff>200025</xdr:rowOff>
    </xdr:from>
    <xdr:to>
      <xdr:col>8</xdr:col>
      <xdr:colOff>0</xdr:colOff>
      <xdr:row>25</xdr:row>
      <xdr:rowOff>0</xdr:rowOff>
    </xdr:to>
    <xdr:sp>
      <xdr:nvSpPr>
        <xdr:cNvPr id="65" name="直線 81"/>
        <xdr:cNvSpPr>
          <a:spLocks/>
        </xdr:cNvSpPr>
      </xdr:nvSpPr>
      <xdr:spPr>
        <a:xfrm flipV="1">
          <a:off x="3876675" y="11820525"/>
          <a:ext cx="0" cy="3048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26</xdr:row>
      <xdr:rowOff>0</xdr:rowOff>
    </xdr:from>
    <xdr:to>
      <xdr:col>12</xdr:col>
      <xdr:colOff>0</xdr:colOff>
      <xdr:row>26</xdr:row>
      <xdr:rowOff>0</xdr:rowOff>
    </xdr:to>
    <xdr:sp>
      <xdr:nvSpPr>
        <xdr:cNvPr id="66" name="直線 83"/>
        <xdr:cNvSpPr>
          <a:spLocks/>
        </xdr:cNvSpPr>
      </xdr:nvSpPr>
      <xdr:spPr>
        <a:xfrm>
          <a:off x="1743075" y="12630150"/>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26</xdr:row>
      <xdr:rowOff>0</xdr:rowOff>
    </xdr:from>
    <xdr:to>
      <xdr:col>4</xdr:col>
      <xdr:colOff>0</xdr:colOff>
      <xdr:row>26</xdr:row>
      <xdr:rowOff>0</xdr:rowOff>
    </xdr:to>
    <xdr:sp>
      <xdr:nvSpPr>
        <xdr:cNvPr id="67" name="直線 84"/>
        <xdr:cNvSpPr>
          <a:spLocks/>
        </xdr:cNvSpPr>
      </xdr:nvSpPr>
      <xdr:spPr>
        <a:xfrm>
          <a:off x="1743075" y="12630150"/>
          <a:ext cx="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26</xdr:row>
      <xdr:rowOff>0</xdr:rowOff>
    </xdr:from>
    <xdr:to>
      <xdr:col>4</xdr:col>
      <xdr:colOff>0</xdr:colOff>
      <xdr:row>26</xdr:row>
      <xdr:rowOff>0</xdr:rowOff>
    </xdr:to>
    <xdr:sp>
      <xdr:nvSpPr>
        <xdr:cNvPr id="68" name="直線 85"/>
        <xdr:cNvSpPr>
          <a:spLocks/>
        </xdr:cNvSpPr>
      </xdr:nvSpPr>
      <xdr:spPr>
        <a:xfrm>
          <a:off x="1743075" y="1263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25</xdr:row>
      <xdr:rowOff>238125</xdr:rowOff>
    </xdr:from>
    <xdr:to>
      <xdr:col>12</xdr:col>
      <xdr:colOff>0</xdr:colOff>
      <xdr:row>26</xdr:row>
      <xdr:rowOff>0</xdr:rowOff>
    </xdr:to>
    <xdr:sp>
      <xdr:nvSpPr>
        <xdr:cNvPr id="69" name="直線 86"/>
        <xdr:cNvSpPr>
          <a:spLocks/>
        </xdr:cNvSpPr>
      </xdr:nvSpPr>
      <xdr:spPr>
        <a:xfrm flipV="1">
          <a:off x="6010275" y="12363450"/>
          <a:ext cx="0" cy="2667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25</xdr:row>
      <xdr:rowOff>257175</xdr:rowOff>
    </xdr:from>
    <xdr:to>
      <xdr:col>4</xdr:col>
      <xdr:colOff>0</xdr:colOff>
      <xdr:row>26</xdr:row>
      <xdr:rowOff>9525</xdr:rowOff>
    </xdr:to>
    <xdr:sp>
      <xdr:nvSpPr>
        <xdr:cNvPr id="70" name="直線 87"/>
        <xdr:cNvSpPr>
          <a:spLocks/>
        </xdr:cNvSpPr>
      </xdr:nvSpPr>
      <xdr:spPr>
        <a:xfrm flipV="1">
          <a:off x="1743075" y="12382500"/>
          <a:ext cx="0" cy="2571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0</xdr:colOff>
      <xdr:row>25</xdr:row>
      <xdr:rowOff>0</xdr:rowOff>
    </xdr:from>
    <xdr:to>
      <xdr:col>9</xdr:col>
      <xdr:colOff>9525</xdr:colOff>
      <xdr:row>25</xdr:row>
      <xdr:rowOff>0</xdr:rowOff>
    </xdr:to>
    <xdr:sp>
      <xdr:nvSpPr>
        <xdr:cNvPr id="71" name="直線 88"/>
        <xdr:cNvSpPr>
          <a:spLocks/>
        </xdr:cNvSpPr>
      </xdr:nvSpPr>
      <xdr:spPr>
        <a:xfrm>
          <a:off x="3876675" y="12125325"/>
          <a:ext cx="5429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18</xdr:row>
      <xdr:rowOff>0</xdr:rowOff>
    </xdr:from>
    <xdr:to>
      <xdr:col>3</xdr:col>
      <xdr:colOff>0</xdr:colOff>
      <xdr:row>19</xdr:row>
      <xdr:rowOff>257175</xdr:rowOff>
    </xdr:to>
    <xdr:sp>
      <xdr:nvSpPr>
        <xdr:cNvPr id="72" name="直線 89"/>
        <xdr:cNvSpPr>
          <a:spLocks/>
        </xdr:cNvSpPr>
      </xdr:nvSpPr>
      <xdr:spPr>
        <a:xfrm>
          <a:off x="1209675" y="8591550"/>
          <a:ext cx="0" cy="7620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22</xdr:row>
      <xdr:rowOff>276225</xdr:rowOff>
    </xdr:from>
    <xdr:to>
      <xdr:col>3</xdr:col>
      <xdr:colOff>0</xdr:colOff>
      <xdr:row>24</xdr:row>
      <xdr:rowOff>0</xdr:rowOff>
    </xdr:to>
    <xdr:sp>
      <xdr:nvSpPr>
        <xdr:cNvPr id="73" name="直線 90"/>
        <xdr:cNvSpPr>
          <a:spLocks/>
        </xdr:cNvSpPr>
      </xdr:nvSpPr>
      <xdr:spPr>
        <a:xfrm>
          <a:off x="1209675" y="10887075"/>
          <a:ext cx="0" cy="73342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18</xdr:row>
      <xdr:rowOff>0</xdr:rowOff>
    </xdr:from>
    <xdr:to>
      <xdr:col>2</xdr:col>
      <xdr:colOff>0</xdr:colOff>
      <xdr:row>24</xdr:row>
      <xdr:rowOff>0</xdr:rowOff>
    </xdr:to>
    <xdr:sp>
      <xdr:nvSpPr>
        <xdr:cNvPr id="74" name="直線 91"/>
        <xdr:cNvSpPr>
          <a:spLocks/>
        </xdr:cNvSpPr>
      </xdr:nvSpPr>
      <xdr:spPr>
        <a:xfrm>
          <a:off x="676275" y="8591550"/>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9525</xdr:colOff>
      <xdr:row>18</xdr:row>
      <xdr:rowOff>0</xdr:rowOff>
    </xdr:from>
    <xdr:to>
      <xdr:col>2</xdr:col>
      <xdr:colOff>371475</xdr:colOff>
      <xdr:row>18</xdr:row>
      <xdr:rowOff>0</xdr:rowOff>
    </xdr:to>
    <xdr:sp>
      <xdr:nvSpPr>
        <xdr:cNvPr id="75" name="直線 92"/>
        <xdr:cNvSpPr>
          <a:spLocks/>
        </xdr:cNvSpPr>
      </xdr:nvSpPr>
      <xdr:spPr>
        <a:xfrm>
          <a:off x="685800" y="859155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9525</xdr:colOff>
      <xdr:row>24</xdr:row>
      <xdr:rowOff>0</xdr:rowOff>
    </xdr:from>
    <xdr:to>
      <xdr:col>2</xdr:col>
      <xdr:colOff>371475</xdr:colOff>
      <xdr:row>24</xdr:row>
      <xdr:rowOff>0</xdr:rowOff>
    </xdr:to>
    <xdr:sp>
      <xdr:nvSpPr>
        <xdr:cNvPr id="76" name="直線 94"/>
        <xdr:cNvSpPr>
          <a:spLocks/>
        </xdr:cNvSpPr>
      </xdr:nvSpPr>
      <xdr:spPr>
        <a:xfrm>
          <a:off x="685800" y="1162050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24</xdr:row>
      <xdr:rowOff>0</xdr:rowOff>
    </xdr:from>
    <xdr:to>
      <xdr:col>3</xdr:col>
      <xdr:colOff>352425</xdr:colOff>
      <xdr:row>24</xdr:row>
      <xdr:rowOff>0</xdr:rowOff>
    </xdr:to>
    <xdr:sp>
      <xdr:nvSpPr>
        <xdr:cNvPr id="77" name="直線 96"/>
        <xdr:cNvSpPr>
          <a:spLocks/>
        </xdr:cNvSpPr>
      </xdr:nvSpPr>
      <xdr:spPr>
        <a:xfrm>
          <a:off x="1209675" y="1162050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18</xdr:row>
      <xdr:rowOff>0</xdr:rowOff>
    </xdr:from>
    <xdr:to>
      <xdr:col>3</xdr:col>
      <xdr:colOff>352425</xdr:colOff>
      <xdr:row>18</xdr:row>
      <xdr:rowOff>0</xdr:rowOff>
    </xdr:to>
    <xdr:sp>
      <xdr:nvSpPr>
        <xdr:cNvPr id="78" name="直線 97"/>
        <xdr:cNvSpPr>
          <a:spLocks/>
        </xdr:cNvSpPr>
      </xdr:nvSpPr>
      <xdr:spPr>
        <a:xfrm>
          <a:off x="1209675" y="8591550"/>
          <a:ext cx="3524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0</xdr:colOff>
      <xdr:row>17</xdr:row>
      <xdr:rowOff>0</xdr:rowOff>
    </xdr:from>
    <xdr:to>
      <xdr:col>8</xdr:col>
      <xdr:colOff>0</xdr:colOff>
      <xdr:row>17</xdr:row>
      <xdr:rowOff>295275</xdr:rowOff>
    </xdr:to>
    <xdr:sp>
      <xdr:nvSpPr>
        <xdr:cNvPr id="79" name="直線 101"/>
        <xdr:cNvSpPr>
          <a:spLocks/>
        </xdr:cNvSpPr>
      </xdr:nvSpPr>
      <xdr:spPr>
        <a:xfrm>
          <a:off x="3876675" y="8086725"/>
          <a:ext cx="0" cy="295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16</xdr:row>
      <xdr:rowOff>0</xdr:rowOff>
    </xdr:from>
    <xdr:to>
      <xdr:col>12</xdr:col>
      <xdr:colOff>0</xdr:colOff>
      <xdr:row>16</xdr:row>
      <xdr:rowOff>0</xdr:rowOff>
    </xdr:to>
    <xdr:sp>
      <xdr:nvSpPr>
        <xdr:cNvPr id="80" name="直線 102"/>
        <xdr:cNvSpPr>
          <a:spLocks/>
        </xdr:cNvSpPr>
      </xdr:nvSpPr>
      <xdr:spPr>
        <a:xfrm>
          <a:off x="1743075" y="7581900"/>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9525</xdr:colOff>
      <xdr:row>16</xdr:row>
      <xdr:rowOff>180975</xdr:rowOff>
    </xdr:from>
    <xdr:to>
      <xdr:col>12</xdr:col>
      <xdr:colOff>9525</xdr:colOff>
      <xdr:row>16</xdr:row>
      <xdr:rowOff>180975</xdr:rowOff>
    </xdr:to>
    <xdr:sp>
      <xdr:nvSpPr>
        <xdr:cNvPr id="81" name="直線 103"/>
        <xdr:cNvSpPr>
          <a:spLocks/>
        </xdr:cNvSpPr>
      </xdr:nvSpPr>
      <xdr:spPr>
        <a:xfrm>
          <a:off x="1752600" y="7762875"/>
          <a:ext cx="42672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0</xdr:colOff>
      <xdr:row>16</xdr:row>
      <xdr:rowOff>0</xdr:rowOff>
    </xdr:from>
    <xdr:to>
      <xdr:col>4</xdr:col>
      <xdr:colOff>0</xdr:colOff>
      <xdr:row>16</xdr:row>
      <xdr:rowOff>381000</xdr:rowOff>
    </xdr:to>
    <xdr:sp>
      <xdr:nvSpPr>
        <xdr:cNvPr id="82" name="直線 104"/>
        <xdr:cNvSpPr>
          <a:spLocks/>
        </xdr:cNvSpPr>
      </xdr:nvSpPr>
      <xdr:spPr>
        <a:xfrm>
          <a:off x="1743075" y="7581900"/>
          <a:ext cx="0" cy="3810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0</xdr:colOff>
      <xdr:row>16</xdr:row>
      <xdr:rowOff>9525</xdr:rowOff>
    </xdr:from>
    <xdr:to>
      <xdr:col>12</xdr:col>
      <xdr:colOff>0</xdr:colOff>
      <xdr:row>16</xdr:row>
      <xdr:rowOff>390525</xdr:rowOff>
    </xdr:to>
    <xdr:sp>
      <xdr:nvSpPr>
        <xdr:cNvPr id="83" name="直線 105"/>
        <xdr:cNvSpPr>
          <a:spLocks/>
        </xdr:cNvSpPr>
      </xdr:nvSpPr>
      <xdr:spPr>
        <a:xfrm>
          <a:off x="6010275" y="7591425"/>
          <a:ext cx="0" cy="3810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0</xdr:colOff>
      <xdr:row>16</xdr:row>
      <xdr:rowOff>161925</xdr:rowOff>
    </xdr:from>
    <xdr:to>
      <xdr:col>5</xdr:col>
      <xdr:colOff>0</xdr:colOff>
      <xdr:row>16</xdr:row>
      <xdr:rowOff>352425</xdr:rowOff>
    </xdr:to>
    <xdr:sp>
      <xdr:nvSpPr>
        <xdr:cNvPr id="84" name="直線 106"/>
        <xdr:cNvSpPr>
          <a:spLocks/>
        </xdr:cNvSpPr>
      </xdr:nvSpPr>
      <xdr:spPr>
        <a:xfrm>
          <a:off x="2276475" y="7743825"/>
          <a:ext cx="0" cy="190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16</xdr:row>
      <xdr:rowOff>161925</xdr:rowOff>
    </xdr:from>
    <xdr:to>
      <xdr:col>10</xdr:col>
      <xdr:colOff>0</xdr:colOff>
      <xdr:row>16</xdr:row>
      <xdr:rowOff>352425</xdr:rowOff>
    </xdr:to>
    <xdr:sp>
      <xdr:nvSpPr>
        <xdr:cNvPr id="85" name="直線 107"/>
        <xdr:cNvSpPr>
          <a:spLocks/>
        </xdr:cNvSpPr>
      </xdr:nvSpPr>
      <xdr:spPr>
        <a:xfrm>
          <a:off x="4943475" y="7743825"/>
          <a:ext cx="0" cy="1905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66675</xdr:colOff>
      <xdr:row>16</xdr:row>
      <xdr:rowOff>28575</xdr:rowOff>
    </xdr:from>
    <xdr:to>
      <xdr:col>4</xdr:col>
      <xdr:colOff>466725</xdr:colOff>
      <xdr:row>16</xdr:row>
      <xdr:rowOff>180975</xdr:rowOff>
    </xdr:to>
    <xdr:sp>
      <xdr:nvSpPr>
        <xdr:cNvPr id="86" name="テキスト ボックス 108"/>
        <xdr:cNvSpPr txBox="1">
          <a:spLocks noChangeArrowheads="1"/>
        </xdr:cNvSpPr>
      </xdr:nvSpPr>
      <xdr:spPr>
        <a:xfrm>
          <a:off x="1809750" y="7610475"/>
          <a:ext cx="39052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2000</a:t>
          </a:r>
        </a:p>
      </xdr:txBody>
    </xdr:sp>
    <xdr:clientData/>
  </xdr:twoCellAnchor>
  <xdr:twoCellAnchor>
    <xdr:from>
      <xdr:col>10</xdr:col>
      <xdr:colOff>352425</xdr:colOff>
      <xdr:row>16</xdr:row>
      <xdr:rowOff>28575</xdr:rowOff>
    </xdr:from>
    <xdr:to>
      <xdr:col>11</xdr:col>
      <xdr:colOff>209550</xdr:colOff>
      <xdr:row>16</xdr:row>
      <xdr:rowOff>180975</xdr:rowOff>
    </xdr:to>
    <xdr:sp>
      <xdr:nvSpPr>
        <xdr:cNvPr id="87" name="テキスト ボックス 109"/>
        <xdr:cNvSpPr txBox="1">
          <a:spLocks noChangeArrowheads="1"/>
        </xdr:cNvSpPr>
      </xdr:nvSpPr>
      <xdr:spPr>
        <a:xfrm>
          <a:off x="5295900" y="7610475"/>
          <a:ext cx="390525" cy="1524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4000</a:t>
          </a:r>
        </a:p>
      </xdr:txBody>
    </xdr:sp>
    <xdr:clientData/>
  </xdr:twoCellAnchor>
  <xdr:twoCellAnchor>
    <xdr:from>
      <xdr:col>7</xdr:col>
      <xdr:colOff>9525</xdr:colOff>
      <xdr:row>15</xdr:row>
      <xdr:rowOff>342900</xdr:rowOff>
    </xdr:from>
    <xdr:to>
      <xdr:col>8</xdr:col>
      <xdr:colOff>142875</xdr:colOff>
      <xdr:row>16</xdr:row>
      <xdr:rowOff>19050</xdr:rowOff>
    </xdr:to>
    <xdr:sp>
      <xdr:nvSpPr>
        <xdr:cNvPr id="88" name="テキスト ボックス 110"/>
        <xdr:cNvSpPr txBox="1">
          <a:spLocks noChangeArrowheads="1"/>
        </xdr:cNvSpPr>
      </xdr:nvSpPr>
      <xdr:spPr>
        <a:xfrm>
          <a:off x="3352800" y="7419975"/>
          <a:ext cx="666750" cy="1809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16,000</a:t>
          </a:r>
        </a:p>
      </xdr:txBody>
    </xdr:sp>
    <xdr:clientData/>
  </xdr:twoCellAnchor>
  <xdr:twoCellAnchor>
    <xdr:from>
      <xdr:col>7</xdr:col>
      <xdr:colOff>0</xdr:colOff>
      <xdr:row>16</xdr:row>
      <xdr:rowOff>28575</xdr:rowOff>
    </xdr:from>
    <xdr:to>
      <xdr:col>8</xdr:col>
      <xdr:colOff>142875</xdr:colOff>
      <xdr:row>16</xdr:row>
      <xdr:rowOff>209550</xdr:rowOff>
    </xdr:to>
    <xdr:sp>
      <xdr:nvSpPr>
        <xdr:cNvPr id="89" name="テキスト ボックス 111"/>
        <xdr:cNvSpPr txBox="1">
          <a:spLocks noChangeArrowheads="1"/>
        </xdr:cNvSpPr>
      </xdr:nvSpPr>
      <xdr:spPr>
        <a:xfrm>
          <a:off x="3343275" y="7610475"/>
          <a:ext cx="676275" cy="1809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10,000</a:t>
          </a:r>
        </a:p>
      </xdr:txBody>
    </xdr:sp>
    <xdr:clientData/>
  </xdr:twoCellAnchor>
  <xdr:twoCellAnchor>
    <xdr:from>
      <xdr:col>1</xdr:col>
      <xdr:colOff>333375</xdr:colOff>
      <xdr:row>22</xdr:row>
      <xdr:rowOff>257175</xdr:rowOff>
    </xdr:from>
    <xdr:to>
      <xdr:col>2</xdr:col>
      <xdr:colOff>38100</xdr:colOff>
      <xdr:row>23</xdr:row>
      <xdr:rowOff>266700</xdr:rowOff>
    </xdr:to>
    <xdr:sp>
      <xdr:nvSpPr>
        <xdr:cNvPr id="90" name="テキスト ボックス 116"/>
        <xdr:cNvSpPr txBox="1">
          <a:spLocks noChangeArrowheads="1"/>
        </xdr:cNvSpPr>
      </xdr:nvSpPr>
      <xdr:spPr>
        <a:xfrm>
          <a:off x="476250" y="10868025"/>
          <a:ext cx="23812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4000</a:t>
          </a:r>
        </a:p>
      </xdr:txBody>
    </xdr:sp>
    <xdr:clientData/>
  </xdr:twoCellAnchor>
  <xdr:twoCellAnchor>
    <xdr:from>
      <xdr:col>1</xdr:col>
      <xdr:colOff>342900</xdr:colOff>
      <xdr:row>20</xdr:row>
      <xdr:rowOff>47625</xdr:rowOff>
    </xdr:from>
    <xdr:to>
      <xdr:col>2</xdr:col>
      <xdr:colOff>38100</xdr:colOff>
      <xdr:row>21</xdr:row>
      <xdr:rowOff>66675</xdr:rowOff>
    </xdr:to>
    <xdr:sp>
      <xdr:nvSpPr>
        <xdr:cNvPr id="91" name="テキスト ボックス 117"/>
        <xdr:cNvSpPr txBox="1">
          <a:spLocks noChangeArrowheads="1"/>
        </xdr:cNvSpPr>
      </xdr:nvSpPr>
      <xdr:spPr>
        <a:xfrm>
          <a:off x="485775" y="9648825"/>
          <a:ext cx="228600"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6000</a:t>
          </a:r>
        </a:p>
      </xdr:txBody>
    </xdr:sp>
    <xdr:clientData/>
  </xdr:twoCellAnchor>
  <xdr:twoCellAnchor>
    <xdr:from>
      <xdr:col>1</xdr:col>
      <xdr:colOff>323850</xdr:colOff>
      <xdr:row>18</xdr:row>
      <xdr:rowOff>38100</xdr:rowOff>
    </xdr:from>
    <xdr:to>
      <xdr:col>2</xdr:col>
      <xdr:colOff>47625</xdr:colOff>
      <xdr:row>19</xdr:row>
      <xdr:rowOff>47625</xdr:rowOff>
    </xdr:to>
    <xdr:sp>
      <xdr:nvSpPr>
        <xdr:cNvPr id="92" name="テキスト ボックス 118"/>
        <xdr:cNvSpPr txBox="1">
          <a:spLocks noChangeArrowheads="1"/>
        </xdr:cNvSpPr>
      </xdr:nvSpPr>
      <xdr:spPr>
        <a:xfrm>
          <a:off x="466725" y="8629650"/>
          <a:ext cx="257175"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2000</a:t>
          </a:r>
        </a:p>
      </xdr:txBody>
    </xdr:sp>
    <xdr:clientData/>
  </xdr:twoCellAnchor>
  <xdr:twoCellAnchor>
    <xdr:from>
      <xdr:col>2</xdr:col>
      <xdr:colOff>0</xdr:colOff>
      <xdr:row>19</xdr:row>
      <xdr:rowOff>0</xdr:rowOff>
    </xdr:from>
    <xdr:to>
      <xdr:col>2</xdr:col>
      <xdr:colOff>333375</xdr:colOff>
      <xdr:row>19</xdr:row>
      <xdr:rowOff>0</xdr:rowOff>
    </xdr:to>
    <xdr:sp>
      <xdr:nvSpPr>
        <xdr:cNvPr id="93" name="直線 119"/>
        <xdr:cNvSpPr>
          <a:spLocks/>
        </xdr:cNvSpPr>
      </xdr:nvSpPr>
      <xdr:spPr>
        <a:xfrm>
          <a:off x="676275" y="9096375"/>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0</xdr:colOff>
      <xdr:row>22</xdr:row>
      <xdr:rowOff>0</xdr:rowOff>
    </xdr:from>
    <xdr:to>
      <xdr:col>2</xdr:col>
      <xdr:colOff>333375</xdr:colOff>
      <xdr:row>22</xdr:row>
      <xdr:rowOff>0</xdr:rowOff>
    </xdr:to>
    <xdr:sp>
      <xdr:nvSpPr>
        <xdr:cNvPr id="94" name="直線 120"/>
        <xdr:cNvSpPr>
          <a:spLocks/>
        </xdr:cNvSpPr>
      </xdr:nvSpPr>
      <xdr:spPr>
        <a:xfrm>
          <a:off x="676275" y="10610850"/>
          <a:ext cx="33337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4</xdr:col>
      <xdr:colOff>323850</xdr:colOff>
      <xdr:row>25</xdr:row>
      <xdr:rowOff>314325</xdr:rowOff>
    </xdr:from>
    <xdr:to>
      <xdr:col>5</xdr:col>
      <xdr:colOff>209550</xdr:colOff>
      <xdr:row>26</xdr:row>
      <xdr:rowOff>0</xdr:rowOff>
    </xdr:to>
    <xdr:sp>
      <xdr:nvSpPr>
        <xdr:cNvPr id="95" name="テキスト ボックス 121"/>
        <xdr:cNvSpPr txBox="1">
          <a:spLocks noChangeArrowheads="1"/>
        </xdr:cNvSpPr>
      </xdr:nvSpPr>
      <xdr:spPr>
        <a:xfrm>
          <a:off x="2066925" y="12439650"/>
          <a:ext cx="419100" cy="19050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4000</a:t>
          </a:r>
        </a:p>
      </xdr:txBody>
    </xdr:sp>
    <xdr:clientData/>
  </xdr:twoCellAnchor>
  <xdr:twoCellAnchor>
    <xdr:from>
      <xdr:col>6</xdr:col>
      <xdr:colOff>0</xdr:colOff>
      <xdr:row>25</xdr:row>
      <xdr:rowOff>238125</xdr:rowOff>
    </xdr:from>
    <xdr:to>
      <xdr:col>6</xdr:col>
      <xdr:colOff>0</xdr:colOff>
      <xdr:row>26</xdr:row>
      <xdr:rowOff>0</xdr:rowOff>
    </xdr:to>
    <xdr:sp>
      <xdr:nvSpPr>
        <xdr:cNvPr id="96" name="直線 122"/>
        <xdr:cNvSpPr>
          <a:spLocks/>
        </xdr:cNvSpPr>
      </xdr:nvSpPr>
      <xdr:spPr>
        <a:xfrm flipV="1">
          <a:off x="2809875" y="12363450"/>
          <a:ext cx="0" cy="26670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8</xdr:col>
      <xdr:colOff>142875</xdr:colOff>
      <xdr:row>25</xdr:row>
      <xdr:rowOff>285750</xdr:rowOff>
    </xdr:from>
    <xdr:to>
      <xdr:col>9</xdr:col>
      <xdr:colOff>209550</xdr:colOff>
      <xdr:row>25</xdr:row>
      <xdr:rowOff>495300</xdr:rowOff>
    </xdr:to>
    <xdr:sp>
      <xdr:nvSpPr>
        <xdr:cNvPr id="97" name="テキスト ボックス 124"/>
        <xdr:cNvSpPr txBox="1">
          <a:spLocks noChangeArrowheads="1"/>
        </xdr:cNvSpPr>
      </xdr:nvSpPr>
      <xdr:spPr>
        <a:xfrm>
          <a:off x="4019550" y="12411075"/>
          <a:ext cx="600075" cy="2095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12000</a:t>
          </a:r>
        </a:p>
      </xdr:txBody>
    </xdr:sp>
    <xdr:clientData/>
  </xdr:twoCellAnchor>
  <xdr:twoCellAnchor>
    <xdr:from>
      <xdr:col>14</xdr:col>
      <xdr:colOff>0</xdr:colOff>
      <xdr:row>18</xdr:row>
      <xdr:rowOff>0</xdr:rowOff>
    </xdr:from>
    <xdr:to>
      <xdr:col>14</xdr:col>
      <xdr:colOff>0</xdr:colOff>
      <xdr:row>24</xdr:row>
      <xdr:rowOff>0</xdr:rowOff>
    </xdr:to>
    <xdr:sp>
      <xdr:nvSpPr>
        <xdr:cNvPr id="98" name="直線 131"/>
        <xdr:cNvSpPr>
          <a:spLocks/>
        </xdr:cNvSpPr>
      </xdr:nvSpPr>
      <xdr:spPr>
        <a:xfrm>
          <a:off x="7077075" y="8591550"/>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257175</xdr:colOff>
      <xdr:row>18</xdr:row>
      <xdr:rowOff>0</xdr:rowOff>
    </xdr:from>
    <xdr:to>
      <xdr:col>14</xdr:col>
      <xdr:colOff>257175</xdr:colOff>
      <xdr:row>24</xdr:row>
      <xdr:rowOff>0</xdr:rowOff>
    </xdr:to>
    <xdr:sp>
      <xdr:nvSpPr>
        <xdr:cNvPr id="99" name="直線 132"/>
        <xdr:cNvSpPr>
          <a:spLocks/>
        </xdr:cNvSpPr>
      </xdr:nvSpPr>
      <xdr:spPr>
        <a:xfrm>
          <a:off x="7334250" y="8591550"/>
          <a:ext cx="0" cy="302895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133350</xdr:colOff>
      <xdr:row>18</xdr:row>
      <xdr:rowOff>0</xdr:rowOff>
    </xdr:from>
    <xdr:to>
      <xdr:col>14</xdr:col>
      <xdr:colOff>257175</xdr:colOff>
      <xdr:row>18</xdr:row>
      <xdr:rowOff>0</xdr:rowOff>
    </xdr:to>
    <xdr:sp>
      <xdr:nvSpPr>
        <xdr:cNvPr id="100" name="直線 133"/>
        <xdr:cNvSpPr>
          <a:spLocks/>
        </xdr:cNvSpPr>
      </xdr:nvSpPr>
      <xdr:spPr>
        <a:xfrm flipH="1">
          <a:off x="6677025" y="8591550"/>
          <a:ext cx="6572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142875</xdr:colOff>
      <xdr:row>24</xdr:row>
      <xdr:rowOff>0</xdr:rowOff>
    </xdr:from>
    <xdr:to>
      <xdr:col>14</xdr:col>
      <xdr:colOff>276225</xdr:colOff>
      <xdr:row>24</xdr:row>
      <xdr:rowOff>0</xdr:rowOff>
    </xdr:to>
    <xdr:sp>
      <xdr:nvSpPr>
        <xdr:cNvPr id="101" name="直線 134"/>
        <xdr:cNvSpPr>
          <a:spLocks/>
        </xdr:cNvSpPr>
      </xdr:nvSpPr>
      <xdr:spPr>
        <a:xfrm flipH="1">
          <a:off x="6686550" y="11620500"/>
          <a:ext cx="66675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142875</xdr:colOff>
      <xdr:row>20</xdr:row>
      <xdr:rowOff>0</xdr:rowOff>
    </xdr:from>
    <xdr:to>
      <xdr:col>14</xdr:col>
      <xdr:colOff>0</xdr:colOff>
      <xdr:row>20</xdr:row>
      <xdr:rowOff>0</xdr:rowOff>
    </xdr:to>
    <xdr:sp>
      <xdr:nvSpPr>
        <xdr:cNvPr id="102" name="直線 135"/>
        <xdr:cNvSpPr>
          <a:spLocks/>
        </xdr:cNvSpPr>
      </xdr:nvSpPr>
      <xdr:spPr>
        <a:xfrm flipH="1">
          <a:off x="6686550" y="9601200"/>
          <a:ext cx="3905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333375</xdr:colOff>
      <xdr:row>18</xdr:row>
      <xdr:rowOff>238125</xdr:rowOff>
    </xdr:from>
    <xdr:to>
      <xdr:col>14</xdr:col>
      <xdr:colOff>47625</xdr:colOff>
      <xdr:row>19</xdr:row>
      <xdr:rowOff>257175</xdr:rowOff>
    </xdr:to>
    <xdr:sp>
      <xdr:nvSpPr>
        <xdr:cNvPr id="103" name="テキスト ボックス 137"/>
        <xdr:cNvSpPr txBox="1">
          <a:spLocks noChangeArrowheads="1"/>
        </xdr:cNvSpPr>
      </xdr:nvSpPr>
      <xdr:spPr>
        <a:xfrm>
          <a:off x="6877050" y="8829675"/>
          <a:ext cx="247650"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4000</a:t>
          </a:r>
        </a:p>
      </xdr:txBody>
    </xdr:sp>
    <xdr:clientData/>
  </xdr:twoCellAnchor>
  <xdr:twoCellAnchor>
    <xdr:from>
      <xdr:col>13</xdr:col>
      <xdr:colOff>295275</xdr:colOff>
      <xdr:row>21</xdr:row>
      <xdr:rowOff>238125</xdr:rowOff>
    </xdr:from>
    <xdr:to>
      <xdr:col>14</xdr:col>
      <xdr:colOff>38100</xdr:colOff>
      <xdr:row>22</xdr:row>
      <xdr:rowOff>257175</xdr:rowOff>
    </xdr:to>
    <xdr:sp>
      <xdr:nvSpPr>
        <xdr:cNvPr id="104" name="テキスト ボックス 138"/>
        <xdr:cNvSpPr txBox="1">
          <a:spLocks noChangeArrowheads="1"/>
        </xdr:cNvSpPr>
      </xdr:nvSpPr>
      <xdr:spPr>
        <a:xfrm>
          <a:off x="6838950" y="10344150"/>
          <a:ext cx="276225" cy="5238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8000</a:t>
          </a:r>
        </a:p>
      </xdr:txBody>
    </xdr:sp>
    <xdr:clientData/>
  </xdr:twoCellAnchor>
  <xdr:twoCellAnchor>
    <xdr:from>
      <xdr:col>14</xdr:col>
      <xdr:colOff>57150</xdr:colOff>
      <xdr:row>20</xdr:row>
      <xdr:rowOff>295275</xdr:rowOff>
    </xdr:from>
    <xdr:to>
      <xdr:col>14</xdr:col>
      <xdr:colOff>304800</xdr:colOff>
      <xdr:row>21</xdr:row>
      <xdr:rowOff>304800</xdr:rowOff>
    </xdr:to>
    <xdr:sp>
      <xdr:nvSpPr>
        <xdr:cNvPr id="105" name="テキスト ボックス 139"/>
        <xdr:cNvSpPr txBox="1">
          <a:spLocks noChangeArrowheads="1"/>
        </xdr:cNvSpPr>
      </xdr:nvSpPr>
      <xdr:spPr>
        <a:xfrm>
          <a:off x="7134225" y="9896475"/>
          <a:ext cx="247650" cy="5143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12000</a:t>
          </a:r>
        </a:p>
      </xdr:txBody>
    </xdr:sp>
    <xdr:clientData/>
  </xdr:twoCellAnchor>
  <xdr:twoCellAnchor>
    <xdr:from>
      <xdr:col>5</xdr:col>
      <xdr:colOff>180975</xdr:colOff>
      <xdr:row>18</xdr:row>
      <xdr:rowOff>200025</xdr:rowOff>
    </xdr:from>
    <xdr:to>
      <xdr:col>9</xdr:col>
      <xdr:colOff>304800</xdr:colOff>
      <xdr:row>19</xdr:row>
      <xdr:rowOff>85725</xdr:rowOff>
    </xdr:to>
    <xdr:sp>
      <xdr:nvSpPr>
        <xdr:cNvPr id="106" name="テキスト ボックス 140"/>
        <xdr:cNvSpPr txBox="1">
          <a:spLocks noChangeArrowheads="1"/>
        </xdr:cNvSpPr>
      </xdr:nvSpPr>
      <xdr:spPr>
        <a:xfrm>
          <a:off x="2457450" y="8791575"/>
          <a:ext cx="2257425" cy="390525"/>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端部１／４の部分（上側側端部）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2</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10</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1</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12</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32</a:t>
          </a:r>
        </a:p>
      </xdr:txBody>
    </xdr:sp>
    <xdr:clientData/>
  </xdr:twoCellAnchor>
  <xdr:twoCellAnchor>
    <xdr:from>
      <xdr:col>6</xdr:col>
      <xdr:colOff>428625</xdr:colOff>
      <xdr:row>22</xdr:row>
      <xdr:rowOff>295275</xdr:rowOff>
    </xdr:from>
    <xdr:to>
      <xdr:col>11</xdr:col>
      <xdr:colOff>190500</xdr:colOff>
      <xdr:row>23</xdr:row>
      <xdr:rowOff>228600</xdr:rowOff>
    </xdr:to>
    <xdr:sp>
      <xdr:nvSpPr>
        <xdr:cNvPr id="107" name="テキスト ボックス 141"/>
        <xdr:cNvSpPr txBox="1">
          <a:spLocks noChangeArrowheads="1"/>
        </xdr:cNvSpPr>
      </xdr:nvSpPr>
      <xdr:spPr>
        <a:xfrm>
          <a:off x="3238500" y="10906125"/>
          <a:ext cx="2428875" cy="43815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端部１／４の部分（下側側端部）</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3</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12</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36</a:t>
          </a:r>
        </a:p>
      </xdr:txBody>
    </xdr:sp>
    <xdr:clientData/>
  </xdr:twoCellAnchor>
  <xdr:twoCellAnchor>
    <xdr:from>
      <xdr:col>3</xdr:col>
      <xdr:colOff>0</xdr:colOff>
      <xdr:row>19</xdr:row>
      <xdr:rowOff>257175</xdr:rowOff>
    </xdr:from>
    <xdr:to>
      <xdr:col>13</xdr:col>
      <xdr:colOff>9525</xdr:colOff>
      <xdr:row>19</xdr:row>
      <xdr:rowOff>257175</xdr:rowOff>
    </xdr:to>
    <xdr:sp>
      <xdr:nvSpPr>
        <xdr:cNvPr id="108" name="直線 142"/>
        <xdr:cNvSpPr>
          <a:spLocks/>
        </xdr:cNvSpPr>
      </xdr:nvSpPr>
      <xdr:spPr>
        <a:xfrm>
          <a:off x="1209675" y="9353550"/>
          <a:ext cx="5343525"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22</xdr:row>
      <xdr:rowOff>276225</xdr:rowOff>
    </xdr:from>
    <xdr:to>
      <xdr:col>13</xdr:col>
      <xdr:colOff>0</xdr:colOff>
      <xdr:row>22</xdr:row>
      <xdr:rowOff>276225</xdr:rowOff>
    </xdr:to>
    <xdr:sp>
      <xdr:nvSpPr>
        <xdr:cNvPr id="109" name="直線 143"/>
        <xdr:cNvSpPr>
          <a:spLocks/>
        </xdr:cNvSpPr>
      </xdr:nvSpPr>
      <xdr:spPr>
        <a:xfrm>
          <a:off x="1209675" y="10887075"/>
          <a:ext cx="53340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0</xdr:colOff>
      <xdr:row>17</xdr:row>
      <xdr:rowOff>0</xdr:rowOff>
    </xdr:from>
    <xdr:to>
      <xdr:col>7</xdr:col>
      <xdr:colOff>0</xdr:colOff>
      <xdr:row>17</xdr:row>
      <xdr:rowOff>295275</xdr:rowOff>
    </xdr:to>
    <xdr:sp>
      <xdr:nvSpPr>
        <xdr:cNvPr id="110" name="直線 144"/>
        <xdr:cNvSpPr>
          <a:spLocks/>
        </xdr:cNvSpPr>
      </xdr:nvSpPr>
      <xdr:spPr>
        <a:xfrm>
          <a:off x="3343275" y="8086725"/>
          <a:ext cx="0" cy="295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0</xdr:colOff>
      <xdr:row>17</xdr:row>
      <xdr:rowOff>0</xdr:rowOff>
    </xdr:from>
    <xdr:to>
      <xdr:col>8</xdr:col>
      <xdr:colOff>0</xdr:colOff>
      <xdr:row>17</xdr:row>
      <xdr:rowOff>0</xdr:rowOff>
    </xdr:to>
    <xdr:sp>
      <xdr:nvSpPr>
        <xdr:cNvPr id="111" name="直線 145"/>
        <xdr:cNvSpPr>
          <a:spLocks/>
        </xdr:cNvSpPr>
      </xdr:nvSpPr>
      <xdr:spPr>
        <a:xfrm>
          <a:off x="3343275" y="8086725"/>
          <a:ext cx="5334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9</xdr:col>
      <xdr:colOff>0</xdr:colOff>
      <xdr:row>24</xdr:row>
      <xdr:rowOff>219075</xdr:rowOff>
    </xdr:from>
    <xdr:to>
      <xdr:col>9</xdr:col>
      <xdr:colOff>0</xdr:colOff>
      <xdr:row>25</xdr:row>
      <xdr:rowOff>9525</xdr:rowOff>
    </xdr:to>
    <xdr:sp>
      <xdr:nvSpPr>
        <xdr:cNvPr id="112" name="直線 147"/>
        <xdr:cNvSpPr>
          <a:spLocks/>
        </xdr:cNvSpPr>
      </xdr:nvSpPr>
      <xdr:spPr>
        <a:xfrm flipV="1">
          <a:off x="4410075" y="11839575"/>
          <a:ext cx="0" cy="295275"/>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57150</xdr:colOff>
      <xdr:row>16</xdr:row>
      <xdr:rowOff>371475</xdr:rowOff>
    </xdr:from>
    <xdr:to>
      <xdr:col>7</xdr:col>
      <xdr:colOff>447675</xdr:colOff>
      <xdr:row>17</xdr:row>
      <xdr:rowOff>9525</xdr:rowOff>
    </xdr:to>
    <xdr:sp>
      <xdr:nvSpPr>
        <xdr:cNvPr id="113" name="テキスト ボックス 148"/>
        <xdr:cNvSpPr txBox="1">
          <a:spLocks noChangeArrowheads="1"/>
        </xdr:cNvSpPr>
      </xdr:nvSpPr>
      <xdr:spPr>
        <a:xfrm>
          <a:off x="3400425" y="7953375"/>
          <a:ext cx="390525" cy="1428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2000</a:t>
          </a:r>
        </a:p>
      </xdr:txBody>
    </xdr:sp>
    <xdr:clientData/>
  </xdr:twoCellAnchor>
  <xdr:twoCellAnchor>
    <xdr:from>
      <xdr:col>8</xdr:col>
      <xdr:colOff>66675</xdr:colOff>
      <xdr:row>24</xdr:row>
      <xdr:rowOff>295275</xdr:rowOff>
    </xdr:from>
    <xdr:to>
      <xdr:col>8</xdr:col>
      <xdr:colOff>466725</xdr:colOff>
      <xdr:row>25</xdr:row>
      <xdr:rowOff>28575</xdr:rowOff>
    </xdr:to>
    <xdr:sp>
      <xdr:nvSpPr>
        <xdr:cNvPr id="114" name="テキスト ボックス 149"/>
        <xdr:cNvSpPr txBox="1">
          <a:spLocks noChangeArrowheads="1"/>
        </xdr:cNvSpPr>
      </xdr:nvSpPr>
      <xdr:spPr>
        <a:xfrm>
          <a:off x="3943350" y="11915775"/>
          <a:ext cx="390525" cy="23812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rPr>
            <a:t>2000</a:t>
          </a:r>
        </a:p>
      </xdr:txBody>
    </xdr:sp>
    <xdr:clientData/>
  </xdr:twoCellAnchor>
  <xdr:twoCellAnchor>
    <xdr:from>
      <xdr:col>2</xdr:col>
      <xdr:colOff>342900</xdr:colOff>
      <xdr:row>18</xdr:row>
      <xdr:rowOff>333375</xdr:rowOff>
    </xdr:from>
    <xdr:to>
      <xdr:col>3</xdr:col>
      <xdr:colOff>85725</xdr:colOff>
      <xdr:row>19</xdr:row>
      <xdr:rowOff>0</xdr:rowOff>
    </xdr:to>
    <xdr:sp>
      <xdr:nvSpPr>
        <xdr:cNvPr id="115" name="テキスト ボックス 150"/>
        <xdr:cNvSpPr txBox="1">
          <a:spLocks noChangeArrowheads="1"/>
        </xdr:cNvSpPr>
      </xdr:nvSpPr>
      <xdr:spPr>
        <a:xfrm>
          <a:off x="1019175" y="8924925"/>
          <a:ext cx="276225" cy="171450"/>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a</a:t>
          </a:r>
        </a:p>
      </xdr:txBody>
    </xdr:sp>
    <xdr:clientData/>
  </xdr:twoCellAnchor>
  <xdr:twoCellAnchor>
    <xdr:from>
      <xdr:col>2</xdr:col>
      <xdr:colOff>333375</xdr:colOff>
      <xdr:row>23</xdr:row>
      <xdr:rowOff>38100</xdr:rowOff>
    </xdr:from>
    <xdr:to>
      <xdr:col>3</xdr:col>
      <xdr:colOff>66675</xdr:colOff>
      <xdr:row>23</xdr:row>
      <xdr:rowOff>219075</xdr:rowOff>
    </xdr:to>
    <xdr:sp>
      <xdr:nvSpPr>
        <xdr:cNvPr id="116" name="テキスト ボックス 151"/>
        <xdr:cNvSpPr txBox="1">
          <a:spLocks noChangeArrowheads="1"/>
        </xdr:cNvSpPr>
      </xdr:nvSpPr>
      <xdr:spPr>
        <a:xfrm>
          <a:off x="1009650" y="11153775"/>
          <a:ext cx="266700" cy="180975"/>
        </a:xfrm>
        <a:prstGeom prst="rect">
          <a:avLst/>
        </a:prstGeom>
        <a:noFill/>
        <a:ln w="9525" cmpd="sng">
          <a:noFill/>
        </a:ln>
      </xdr:spPr>
      <xdr:txBody>
        <a:bodyPr vertOverflow="clip" wrap="square" lIns="27432" tIns="18288" rIns="27432" bIns="18288" anchor="ctr" vert="vert270"/>
        <a:p>
          <a:pPr algn="ctr">
            <a:defRPr/>
          </a:pPr>
          <a:r>
            <a:rPr lang="en-US" cap="none" sz="900" b="0" i="0" u="none" baseline="0">
              <a:solidFill>
                <a:srgbClr val="000000"/>
              </a:solidFil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27"/>
  <sheetViews>
    <sheetView tabSelected="1" zoomScalePageLayoutView="0" workbookViewId="0" topLeftCell="A1">
      <selection activeCell="B7" sqref="B7"/>
    </sheetView>
  </sheetViews>
  <sheetFormatPr defaultColWidth="8.796875" defaultRowHeight="15"/>
  <cols>
    <col min="1" max="1" width="3.3984375" style="0" customWidth="1"/>
    <col min="2" max="2" width="3.5" style="0" customWidth="1"/>
    <col min="3" max="3" width="3.3984375" style="0" customWidth="1"/>
  </cols>
  <sheetData>
    <row r="2" ht="14.25">
      <c r="A2" s="165" t="s">
        <v>178</v>
      </c>
    </row>
    <row r="4" ht="14.25">
      <c r="B4" t="s">
        <v>179</v>
      </c>
    </row>
    <row r="6" ht="14.25">
      <c r="B6" t="s">
        <v>203</v>
      </c>
    </row>
    <row r="8" ht="14.25">
      <c r="C8" t="s">
        <v>184</v>
      </c>
    </row>
    <row r="9" ht="14.25">
      <c r="C9" t="s">
        <v>185</v>
      </c>
    </row>
    <row r="11" ht="14.25">
      <c r="C11" t="s">
        <v>183</v>
      </c>
    </row>
    <row r="12" ht="14.25">
      <c r="D12" t="s">
        <v>187</v>
      </c>
    </row>
    <row r="13" ht="14.25">
      <c r="E13" t="s">
        <v>188</v>
      </c>
    </row>
    <row r="14" ht="14.25">
      <c r="D14" t="s">
        <v>186</v>
      </c>
    </row>
    <row r="15" ht="14.25">
      <c r="E15" t="s">
        <v>189</v>
      </c>
    </row>
    <row r="17" ht="14.25">
      <c r="B17" t="s">
        <v>190</v>
      </c>
    </row>
    <row r="19" ht="14.25">
      <c r="B19" t="s">
        <v>191</v>
      </c>
    </row>
    <row r="21" ht="14.25">
      <c r="D21" t="s">
        <v>192</v>
      </c>
    </row>
    <row r="23" spans="4:7" ht="14.25">
      <c r="D23" s="182" t="s">
        <v>195</v>
      </c>
      <c r="E23" s="167" t="s">
        <v>193</v>
      </c>
      <c r="F23" s="181" t="s">
        <v>194</v>
      </c>
      <c r="G23" t="s">
        <v>196</v>
      </c>
    </row>
    <row r="24" spans="4:7" ht="14.25">
      <c r="D24" s="182"/>
      <c r="E24" s="166">
        <v>2.1</v>
      </c>
      <c r="F24" s="181"/>
      <c r="G24" t="s">
        <v>197</v>
      </c>
    </row>
    <row r="25" ht="14.25">
      <c r="G25" t="s">
        <v>198</v>
      </c>
    </row>
    <row r="27" ht="14.25">
      <c r="B27" t="s">
        <v>199</v>
      </c>
    </row>
  </sheetData>
  <sheetProtection/>
  <mergeCells count="2">
    <mergeCell ref="F23:F24"/>
    <mergeCell ref="D23:D24"/>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B1:Y32"/>
  <sheetViews>
    <sheetView zoomScaleSheetLayoutView="100" zoomScalePageLayoutView="0" workbookViewId="0" topLeftCell="A1">
      <selection activeCell="J14" sqref="J14:J21"/>
    </sheetView>
  </sheetViews>
  <sheetFormatPr defaultColWidth="8.796875" defaultRowHeight="13.5" customHeight="1"/>
  <cols>
    <col min="1" max="1" width="1.203125" style="18" customWidth="1"/>
    <col min="2" max="2" width="13.09765625" style="18" customWidth="1"/>
    <col min="3" max="3" width="3.19921875" style="18" customWidth="1"/>
    <col min="4" max="4" width="7.3984375" style="18" customWidth="1"/>
    <col min="5" max="5" width="2.69921875" style="18" customWidth="1"/>
    <col min="6" max="6" width="9" style="18" customWidth="1"/>
    <col min="7" max="9" width="5.09765625" style="18" customWidth="1"/>
    <col min="10" max="10" width="4.59765625" style="18" customWidth="1"/>
    <col min="11" max="11" width="5.8984375" style="18" customWidth="1"/>
    <col min="12" max="24" width="5" style="18" customWidth="1"/>
    <col min="25" max="25" width="2.59765625" style="18" customWidth="1"/>
    <col min="26" max="16384" width="9" style="18" customWidth="1"/>
  </cols>
  <sheetData>
    <row r="1" spans="2:25" ht="13.5" customHeight="1">
      <c r="B1" s="158" t="s">
        <v>85</v>
      </c>
      <c r="C1" s="158"/>
      <c r="D1" s="158"/>
      <c r="E1" s="158"/>
      <c r="F1" s="158"/>
      <c r="G1" s="158"/>
      <c r="H1" s="158"/>
      <c r="I1" s="158"/>
      <c r="J1" s="158"/>
      <c r="K1" s="158"/>
      <c r="L1" s="159"/>
      <c r="M1" s="158"/>
      <c r="N1" s="158"/>
      <c r="O1" s="158"/>
      <c r="P1" s="158"/>
      <c r="Q1" s="158"/>
      <c r="R1" s="158"/>
      <c r="S1" s="158"/>
      <c r="T1" s="158"/>
      <c r="U1" s="158"/>
      <c r="V1" s="158"/>
      <c r="W1" s="158"/>
      <c r="X1" s="159"/>
      <c r="Y1" s="160"/>
    </row>
    <row r="2" s="156" customFormat="1" ht="13.5" customHeight="1" thickBot="1"/>
    <row r="3" spans="2:16" s="156" customFormat="1" ht="13.5" customHeight="1" thickBot="1">
      <c r="B3" s="189" t="s">
        <v>175</v>
      </c>
      <c r="C3" s="190"/>
      <c r="D3" s="162"/>
      <c r="E3" s="163" t="s">
        <v>176</v>
      </c>
      <c r="F3" s="157"/>
      <c r="G3" s="157"/>
      <c r="H3" s="157"/>
      <c r="I3" s="157"/>
      <c r="J3" s="157"/>
      <c r="K3" s="157"/>
      <c r="L3" s="157"/>
      <c r="M3" s="157"/>
      <c r="N3" s="157"/>
      <c r="O3" s="157"/>
      <c r="P3" s="157"/>
    </row>
    <row r="4" spans="12:19" ht="18.75" customHeight="1" thickBot="1">
      <c r="L4" s="84" t="s">
        <v>125</v>
      </c>
      <c r="S4" s="50" t="s">
        <v>127</v>
      </c>
    </row>
    <row r="5" spans="2:19" ht="13.5" customHeight="1" thickBot="1">
      <c r="B5" s="158" t="s">
        <v>102</v>
      </c>
      <c r="D5" s="83" t="s">
        <v>86</v>
      </c>
      <c r="F5" s="69"/>
      <c r="G5" s="18" t="s">
        <v>90</v>
      </c>
      <c r="H5" s="175" t="s">
        <v>112</v>
      </c>
      <c r="J5" s="71"/>
      <c r="L5" s="50" t="s">
        <v>126</v>
      </c>
      <c r="S5" s="50" t="s">
        <v>128</v>
      </c>
    </row>
    <row r="6" spans="4:10" ht="13.5" customHeight="1" thickBot="1">
      <c r="D6" s="83" t="s">
        <v>87</v>
      </c>
      <c r="F6" s="69"/>
      <c r="G6" s="18" t="s">
        <v>90</v>
      </c>
      <c r="J6" s="71"/>
    </row>
    <row r="7" ht="13.5" customHeight="1">
      <c r="F7" s="23"/>
    </row>
    <row r="8" spans="2:24" ht="13.5" customHeight="1" thickBot="1">
      <c r="B8" s="158" t="s">
        <v>103</v>
      </c>
      <c r="F8"/>
      <c r="G8"/>
      <c r="H8"/>
      <c r="I8"/>
      <c r="J8"/>
      <c r="L8" s="85"/>
      <c r="M8" s="85"/>
      <c r="N8" s="85"/>
      <c r="P8" s="85"/>
      <c r="Q8" s="85"/>
      <c r="S8" s="85"/>
      <c r="T8" s="88" t="s">
        <v>121</v>
      </c>
      <c r="U8" s="85"/>
      <c r="W8" s="183" t="s">
        <v>122</v>
      </c>
      <c r="X8" s="183"/>
    </row>
    <row r="9" spans="2:24" ht="13.5" customHeight="1" thickBot="1">
      <c r="B9" s="103"/>
      <c r="D9" s="83" t="s">
        <v>86</v>
      </c>
      <c r="E9" s="18" t="s">
        <v>91</v>
      </c>
      <c r="F9" s="136"/>
      <c r="G9" s="18" t="s">
        <v>92</v>
      </c>
      <c r="H9" s="161"/>
      <c r="I9"/>
      <c r="J9"/>
      <c r="K9" s="83" t="s">
        <v>124</v>
      </c>
      <c r="L9" s="86"/>
      <c r="M9" s="87" t="s">
        <v>119</v>
      </c>
      <c r="N9" s="86"/>
      <c r="P9" s="187" t="s">
        <v>120</v>
      </c>
      <c r="Q9" s="187"/>
      <c r="R9" s="83" t="s">
        <v>124</v>
      </c>
      <c r="S9" s="104"/>
      <c r="T9" s="105"/>
      <c r="U9" s="104"/>
      <c r="W9" s="188"/>
      <c r="X9" s="188"/>
    </row>
    <row r="10" spans="2:24" ht="13.5" customHeight="1" thickBot="1">
      <c r="B10" s="196" t="s">
        <v>180</v>
      </c>
      <c r="C10" s="197"/>
      <c r="D10" s="83"/>
      <c r="E10" s="18" t="s">
        <v>93</v>
      </c>
      <c r="F10" s="136"/>
      <c r="G10" s="18" t="s">
        <v>92</v>
      </c>
      <c r="H10" s="161"/>
      <c r="I10"/>
      <c r="J10"/>
      <c r="K10" s="83"/>
      <c r="L10" s="85"/>
      <c r="M10" s="85"/>
      <c r="N10" s="85"/>
      <c r="P10" s="85"/>
      <c r="Q10" s="85"/>
      <c r="R10" s="83"/>
      <c r="S10" s="106"/>
      <c r="T10" s="106"/>
      <c r="U10" s="106"/>
      <c r="W10" s="106"/>
      <c r="X10" s="106"/>
    </row>
    <row r="11" spans="2:24" ht="13.5" customHeight="1" thickBot="1">
      <c r="B11" s="198"/>
      <c r="C11" s="199"/>
      <c r="D11" s="83" t="s">
        <v>87</v>
      </c>
      <c r="E11" s="18" t="s">
        <v>94</v>
      </c>
      <c r="F11" s="136"/>
      <c r="G11" s="18" t="s">
        <v>92</v>
      </c>
      <c r="H11" s="161"/>
      <c r="I11"/>
      <c r="J11"/>
      <c r="K11" s="83" t="s">
        <v>123</v>
      </c>
      <c r="L11" s="106"/>
      <c r="M11" s="106"/>
      <c r="N11" s="106"/>
      <c r="P11" s="106"/>
      <c r="Q11" s="106"/>
      <c r="R11" s="83" t="s">
        <v>123</v>
      </c>
      <c r="S11" s="106"/>
      <c r="T11" s="106"/>
      <c r="U11" s="106"/>
      <c r="W11" s="106"/>
      <c r="X11" s="106"/>
    </row>
    <row r="12" spans="2:10" ht="13.5" customHeight="1" thickBot="1">
      <c r="B12" s="200"/>
      <c r="C12" s="201"/>
      <c r="E12" s="18" t="s">
        <v>95</v>
      </c>
      <c r="F12" s="136"/>
      <c r="G12" s="18" t="s">
        <v>92</v>
      </c>
      <c r="H12" s="161"/>
      <c r="I12"/>
      <c r="J12"/>
    </row>
    <row r="13" ht="13.5" customHeight="1" thickBot="1"/>
    <row r="14" spans="2:15" ht="13.5" customHeight="1" thickBot="1">
      <c r="B14" s="158" t="s">
        <v>104</v>
      </c>
      <c r="C14" s="18" t="s">
        <v>86</v>
      </c>
      <c r="D14" s="185" t="s">
        <v>164</v>
      </c>
      <c r="E14" s="186"/>
      <c r="F14" s="69"/>
      <c r="G14" s="18" t="s">
        <v>96</v>
      </c>
      <c r="H14" s="175" t="s">
        <v>112</v>
      </c>
      <c r="J14" s="72"/>
      <c r="L14" s="51" t="s">
        <v>97</v>
      </c>
      <c r="O14" s="52" t="s">
        <v>97</v>
      </c>
    </row>
    <row r="15" spans="4:10" ht="13.5" customHeight="1" thickBot="1">
      <c r="D15" s="185" t="s">
        <v>165</v>
      </c>
      <c r="E15" s="186"/>
      <c r="F15" s="70"/>
      <c r="G15" s="18" t="s">
        <v>92</v>
      </c>
      <c r="J15" s="71"/>
    </row>
    <row r="16" spans="2:22" ht="13.5" customHeight="1" thickBot="1">
      <c r="B16" s="191" t="s">
        <v>181</v>
      </c>
      <c r="D16" s="185" t="s">
        <v>166</v>
      </c>
      <c r="E16" s="186"/>
      <c r="F16" s="70"/>
      <c r="G16" s="18" t="s">
        <v>98</v>
      </c>
      <c r="J16" s="71"/>
      <c r="L16" s="90"/>
      <c r="M16" s="107"/>
      <c r="N16" s="107"/>
      <c r="O16" s="93"/>
      <c r="Q16" s="54" t="s">
        <v>100</v>
      </c>
      <c r="S16" s="96"/>
      <c r="T16" s="184" t="s">
        <v>170</v>
      </c>
      <c r="U16" s="184"/>
      <c r="V16" s="97"/>
    </row>
    <row r="17" spans="2:22" ht="13.5" customHeight="1" thickBot="1">
      <c r="B17" s="192"/>
      <c r="D17" s="185" t="s">
        <v>167</v>
      </c>
      <c r="E17" s="186"/>
      <c r="F17" s="70"/>
      <c r="G17" s="18" t="s">
        <v>99</v>
      </c>
      <c r="J17" s="71"/>
      <c r="L17" s="91" t="s">
        <v>88</v>
      </c>
      <c r="M17" s="108"/>
      <c r="N17" s="108"/>
      <c r="O17" s="94" t="s">
        <v>89</v>
      </c>
      <c r="S17" s="111"/>
      <c r="T17" s="108"/>
      <c r="U17" s="108"/>
      <c r="V17" s="112"/>
    </row>
    <row r="18" spans="2:22" ht="13.5" customHeight="1" thickBot="1">
      <c r="B18" s="192"/>
      <c r="C18" s="18" t="s">
        <v>87</v>
      </c>
      <c r="D18" s="185" t="s">
        <v>164</v>
      </c>
      <c r="E18" s="186"/>
      <c r="F18" s="70"/>
      <c r="G18" s="18" t="s">
        <v>96</v>
      </c>
      <c r="J18" s="71"/>
      <c r="L18" s="92" t="s">
        <v>168</v>
      </c>
      <c r="M18" s="108"/>
      <c r="N18" s="108"/>
      <c r="O18" s="94" t="s">
        <v>169</v>
      </c>
      <c r="S18" s="109"/>
      <c r="T18" s="108"/>
      <c r="U18" s="108"/>
      <c r="V18" s="112"/>
    </row>
    <row r="19" spans="2:22" ht="13.5" customHeight="1" thickBot="1">
      <c r="B19" s="193"/>
      <c r="D19" s="185" t="s">
        <v>165</v>
      </c>
      <c r="E19" s="186"/>
      <c r="F19" s="70"/>
      <c r="G19" s="18" t="s">
        <v>92</v>
      </c>
      <c r="J19" s="71"/>
      <c r="L19" s="53"/>
      <c r="M19" s="109"/>
      <c r="N19" s="110"/>
      <c r="O19" s="95"/>
      <c r="Q19" s="54" t="s">
        <v>101</v>
      </c>
      <c r="S19" s="53"/>
      <c r="T19" s="98"/>
      <c r="U19" s="131" t="s">
        <v>171</v>
      </c>
      <c r="V19" s="99"/>
    </row>
    <row r="20" spans="4:23" ht="13.5" customHeight="1" thickBot="1">
      <c r="D20" s="185" t="s">
        <v>166</v>
      </c>
      <c r="E20" s="186"/>
      <c r="F20" s="70"/>
      <c r="G20" s="18" t="s">
        <v>98</v>
      </c>
      <c r="J20" s="71"/>
      <c r="W20" s="89"/>
    </row>
    <row r="21" spans="4:10" ht="13.5" customHeight="1" thickBot="1">
      <c r="D21" s="185" t="s">
        <v>167</v>
      </c>
      <c r="E21" s="186"/>
      <c r="F21" s="70"/>
      <c r="G21" s="18" t="s">
        <v>99</v>
      </c>
      <c r="J21" s="71"/>
    </row>
    <row r="23" spans="2:21" ht="13.5" customHeight="1">
      <c r="B23" s="158" t="s">
        <v>105</v>
      </c>
      <c r="C23" s="159"/>
      <c r="D23" s="159"/>
      <c r="E23" s="159"/>
      <c r="F23" s="159"/>
      <c r="G23" s="159"/>
      <c r="H23" s="159"/>
      <c r="I23" s="159"/>
      <c r="J23" s="159"/>
      <c r="L23" s="158" t="s">
        <v>106</v>
      </c>
      <c r="M23" s="158"/>
      <c r="N23" s="158"/>
      <c r="O23" s="159"/>
      <c r="Q23" s="158" t="s">
        <v>113</v>
      </c>
      <c r="R23" s="158"/>
      <c r="S23" s="158"/>
      <c r="T23" s="159"/>
      <c r="U23" s="159"/>
    </row>
    <row r="24" spans="10:21" ht="13.5" customHeight="1" thickBot="1">
      <c r="J24" s="18" t="s">
        <v>84</v>
      </c>
      <c r="U24" s="83" t="s">
        <v>114</v>
      </c>
    </row>
    <row r="25" spans="2:21" ht="13.5" customHeight="1">
      <c r="B25" s="191" t="s">
        <v>177</v>
      </c>
      <c r="D25" s="100">
        <v>1</v>
      </c>
      <c r="F25" s="79" t="s">
        <v>200</v>
      </c>
      <c r="G25" s="169"/>
      <c r="H25" s="169"/>
      <c r="I25" s="170"/>
      <c r="J25" s="76">
        <v>2</v>
      </c>
      <c r="L25" s="56" t="s">
        <v>111</v>
      </c>
      <c r="M25" s="59" t="s">
        <v>107</v>
      </c>
      <c r="N25" s="60"/>
      <c r="O25" s="81">
        <v>11</v>
      </c>
      <c r="Q25" s="202" t="s">
        <v>182</v>
      </c>
      <c r="R25" s="203"/>
      <c r="S25" s="204"/>
      <c r="U25" s="73">
        <v>0.91</v>
      </c>
    </row>
    <row r="26" spans="2:21" ht="13.5" customHeight="1">
      <c r="B26" s="192"/>
      <c r="D26" s="100">
        <v>2</v>
      </c>
      <c r="F26" s="80" t="s">
        <v>201</v>
      </c>
      <c r="G26" s="171"/>
      <c r="H26" s="171"/>
      <c r="I26" s="172"/>
      <c r="J26" s="77">
        <v>4</v>
      </c>
      <c r="L26" s="58"/>
      <c r="M26" s="38" t="s">
        <v>108</v>
      </c>
      <c r="N26" s="55"/>
      <c r="O26" s="82">
        <v>15</v>
      </c>
      <c r="Q26" s="205"/>
      <c r="R26" s="206"/>
      <c r="S26" s="207"/>
      <c r="U26" s="74">
        <v>1.365</v>
      </c>
    </row>
    <row r="27" spans="2:21" ht="13.5" customHeight="1">
      <c r="B27" s="192"/>
      <c r="D27" s="100">
        <v>3</v>
      </c>
      <c r="F27" s="80" t="s">
        <v>202</v>
      </c>
      <c r="G27" s="171"/>
      <c r="H27" s="171"/>
      <c r="I27" s="172"/>
      <c r="J27" s="77">
        <v>2.5</v>
      </c>
      <c r="L27" s="194" t="s">
        <v>109</v>
      </c>
      <c r="M27" s="59" t="s">
        <v>107</v>
      </c>
      <c r="N27" s="60"/>
      <c r="O27" s="81">
        <v>29</v>
      </c>
      <c r="Q27" s="205"/>
      <c r="R27" s="206"/>
      <c r="S27" s="207"/>
      <c r="U27" s="74">
        <v>1.82</v>
      </c>
    </row>
    <row r="28" spans="2:21" ht="13.5" customHeight="1">
      <c r="B28" s="192"/>
      <c r="D28" s="100">
        <v>4</v>
      </c>
      <c r="F28" s="80"/>
      <c r="G28" s="171"/>
      <c r="H28" s="171"/>
      <c r="I28" s="172"/>
      <c r="J28" s="77"/>
      <c r="L28" s="195"/>
      <c r="M28" s="38" t="s">
        <v>108</v>
      </c>
      <c r="N28" s="55"/>
      <c r="O28" s="82">
        <v>33</v>
      </c>
      <c r="Q28" s="205"/>
      <c r="R28" s="206"/>
      <c r="S28" s="207"/>
      <c r="U28" s="74"/>
    </row>
    <row r="29" spans="2:21" ht="13.5" customHeight="1">
      <c r="B29" s="192"/>
      <c r="D29" s="100">
        <v>5</v>
      </c>
      <c r="F29" s="80"/>
      <c r="G29" s="171"/>
      <c r="H29" s="171"/>
      <c r="I29" s="172"/>
      <c r="J29" s="77"/>
      <c r="L29" s="57" t="s">
        <v>110</v>
      </c>
      <c r="M29" s="59" t="s">
        <v>107</v>
      </c>
      <c r="N29" s="60"/>
      <c r="O29" s="81">
        <v>15</v>
      </c>
      <c r="Q29" s="205"/>
      <c r="R29" s="206"/>
      <c r="S29" s="207"/>
      <c r="U29" s="74"/>
    </row>
    <row r="30" spans="2:21" ht="13.5" customHeight="1" thickBot="1">
      <c r="B30" s="193"/>
      <c r="D30" s="100">
        <v>6</v>
      </c>
      <c r="F30" s="168"/>
      <c r="G30" s="173"/>
      <c r="H30" s="173"/>
      <c r="I30" s="174"/>
      <c r="J30" s="78"/>
      <c r="L30" s="58"/>
      <c r="M30" s="38" t="s">
        <v>108</v>
      </c>
      <c r="N30" s="55"/>
      <c r="O30" s="82">
        <v>21</v>
      </c>
      <c r="Q30" s="208"/>
      <c r="R30" s="209"/>
      <c r="S30" s="210"/>
      <c r="U30" s="75"/>
    </row>
    <row r="31" spans="17:19" ht="13.5" customHeight="1">
      <c r="Q31" s="164"/>
      <c r="R31" s="164"/>
      <c r="S31" s="23"/>
    </row>
    <row r="32" spans="17:19" ht="13.5" customHeight="1">
      <c r="Q32" s="164"/>
      <c r="R32" s="164"/>
      <c r="S32" s="23"/>
    </row>
  </sheetData>
  <sheetProtection selectLockedCells="1"/>
  <mergeCells count="18">
    <mergeCell ref="B3:C3"/>
    <mergeCell ref="B25:B30"/>
    <mergeCell ref="L27:L28"/>
    <mergeCell ref="B16:B19"/>
    <mergeCell ref="B10:C12"/>
    <mergeCell ref="Q25:S30"/>
    <mergeCell ref="D21:E21"/>
    <mergeCell ref="D14:E14"/>
    <mergeCell ref="D15:E15"/>
    <mergeCell ref="D16:E16"/>
    <mergeCell ref="W8:X8"/>
    <mergeCell ref="T16:U16"/>
    <mergeCell ref="D17:E17"/>
    <mergeCell ref="D18:E18"/>
    <mergeCell ref="D19:E19"/>
    <mergeCell ref="D20:E20"/>
    <mergeCell ref="P9:Q9"/>
    <mergeCell ref="W9:X9"/>
  </mergeCells>
  <printOptions/>
  <pageMargins left="0.75" right="0.57" top="1" bottom="1" header="0.512" footer="0.51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U56"/>
  <sheetViews>
    <sheetView showZeros="0" zoomScalePageLayoutView="0" workbookViewId="0" topLeftCell="A1">
      <pane ySplit="4" topLeftCell="A5" activePane="bottomLeft" state="frozen"/>
      <selection pane="topLeft" activeCell="A1" sqref="A1"/>
      <selection pane="bottomLeft" activeCell="G52" sqref="G52"/>
    </sheetView>
  </sheetViews>
  <sheetFormatPr defaultColWidth="8.796875" defaultRowHeight="15"/>
  <cols>
    <col min="1" max="1" width="2.09765625" style="113" customWidth="1"/>
    <col min="2" max="2" width="4.5" style="113" customWidth="1"/>
    <col min="3" max="3" width="5.5" style="113" customWidth="1"/>
    <col min="4" max="4" width="7.3984375" style="113" customWidth="1"/>
    <col min="5" max="5" width="15.5" style="113" bestFit="1" customWidth="1"/>
    <col min="6" max="7" width="6" style="113" bestFit="1" customWidth="1"/>
    <col min="8" max="8" width="7.5" style="113" bestFit="1" customWidth="1"/>
    <col min="9" max="9" width="8.5" style="113" customWidth="1"/>
    <col min="10" max="10" width="7.69921875" style="113" customWidth="1"/>
    <col min="11" max="11" width="10.5" style="113" bestFit="1" customWidth="1"/>
    <col min="12" max="12" width="9" style="113" bestFit="1" customWidth="1"/>
    <col min="13" max="13" width="13" style="113" customWidth="1"/>
    <col min="14" max="14" width="10.5" style="113" bestFit="1" customWidth="1"/>
    <col min="15" max="15" width="13" style="113" bestFit="1" customWidth="1"/>
    <col min="16" max="16" width="9.09765625" style="113" customWidth="1"/>
    <col min="17" max="17" width="9" style="113" customWidth="1"/>
    <col min="18" max="18" width="10.5" style="113" bestFit="1" customWidth="1"/>
    <col min="19" max="19" width="12.19921875" style="113" customWidth="1"/>
    <col min="20" max="21" width="7.5" style="113" bestFit="1" customWidth="1"/>
    <col min="22" max="24" width="4.5" style="113" customWidth="1"/>
    <col min="25" max="16384" width="9" style="113" customWidth="1"/>
  </cols>
  <sheetData>
    <row r="1" ht="11.25">
      <c r="B1" s="113" t="s">
        <v>172</v>
      </c>
    </row>
    <row r="3" spans="2:21" ht="11.25">
      <c r="B3" s="269" t="s">
        <v>129</v>
      </c>
      <c r="C3" s="271" t="s">
        <v>130</v>
      </c>
      <c r="D3" s="273" t="s">
        <v>131</v>
      </c>
      <c r="E3" s="261" t="s">
        <v>132</v>
      </c>
      <c r="F3" s="262"/>
      <c r="G3" s="262"/>
      <c r="H3" s="263"/>
      <c r="I3" s="261" t="s">
        <v>133</v>
      </c>
      <c r="J3" s="262"/>
      <c r="K3" s="262"/>
      <c r="L3" s="262"/>
      <c r="M3" s="262"/>
      <c r="N3" s="262"/>
      <c r="O3" s="263"/>
      <c r="P3" s="261" t="s">
        <v>134</v>
      </c>
      <c r="Q3" s="262"/>
      <c r="R3" s="263"/>
      <c r="S3" s="264" t="s">
        <v>135</v>
      </c>
      <c r="T3" s="262"/>
      <c r="U3" s="265"/>
    </row>
    <row r="4" spans="2:21" ht="113.25" thickBot="1">
      <c r="B4" s="270"/>
      <c r="C4" s="272"/>
      <c r="D4" s="274"/>
      <c r="E4" s="125" t="s">
        <v>136</v>
      </c>
      <c r="F4" s="118" t="s">
        <v>137</v>
      </c>
      <c r="G4" s="118" t="s">
        <v>138</v>
      </c>
      <c r="H4" s="126" t="s">
        <v>139</v>
      </c>
      <c r="I4" s="125" t="s">
        <v>140</v>
      </c>
      <c r="J4" s="118" t="s">
        <v>141</v>
      </c>
      <c r="K4" s="118" t="s">
        <v>142</v>
      </c>
      <c r="L4" s="118" t="s">
        <v>143</v>
      </c>
      <c r="M4" s="118" t="s">
        <v>144</v>
      </c>
      <c r="N4" s="118" t="s">
        <v>145</v>
      </c>
      <c r="O4" s="126" t="s">
        <v>146</v>
      </c>
      <c r="P4" s="125" t="s">
        <v>147</v>
      </c>
      <c r="Q4" s="118" t="s">
        <v>148</v>
      </c>
      <c r="R4" s="126" t="s">
        <v>149</v>
      </c>
      <c r="S4" s="123" t="s">
        <v>150</v>
      </c>
      <c r="T4" s="118" t="s">
        <v>151</v>
      </c>
      <c r="U4" s="119" t="s">
        <v>152</v>
      </c>
    </row>
    <row r="5" spans="2:21" ht="12" thickTop="1">
      <c r="B5" s="246" t="s">
        <v>155</v>
      </c>
      <c r="C5" s="249" t="s">
        <v>157</v>
      </c>
      <c r="D5" s="250"/>
      <c r="E5" s="137"/>
      <c r="F5" s="177">
        <f>IF(E5='基本事項入力'!$F$25,'基本事項入力'!$J$25,IF(E5='基本事項入力'!$F$26,'基本事項入力'!$J$26,IF(E5='基本事項入力'!$F$27,'基本事項入力'!$J$27,IF(E5='基本事項入力'!$F$28,'基本事項入力'!$J$28,IF(E5='基本事項入力'!$F$29,'基本事項入力'!$J$29,IF(E5='基本事項入力'!$F$30,'基本事項入力'!$J$30,0))))))</f>
        <v>0</v>
      </c>
      <c r="G5" s="138"/>
      <c r="H5" s="145">
        <f>F5*G5</f>
        <v>0</v>
      </c>
      <c r="I5" s="253">
        <f>'基本事項入力'!F20</f>
        <v>0</v>
      </c>
      <c r="J5" s="232">
        <f>'基本事項入力'!J20</f>
        <v>0</v>
      </c>
      <c r="K5" s="234">
        <f>I5*J5</f>
        <v>0</v>
      </c>
      <c r="L5" s="235">
        <f>IF(K5=0,"",H8/K5)</f>
      </c>
      <c r="M5" s="217" t="str">
        <f>IF(L5=0,IF(L13=0,"",IF(L5&gt;1,IF(L13&gt;1,"適","不適"),"不適")),IF(L5&gt;1,IF(L13&gt;1,"適","不適"),"不適"))</f>
        <v>適</v>
      </c>
      <c r="N5" s="225">
        <f>IF(M5="","",IF(M5="適","",IF(L5/L13&lt;1,L5/L13,L13/L5)))</f>
      </c>
      <c r="O5" s="227">
        <f>IF(M5="","",IF(M5="適","",IF(N5&gt;=0.5,"適","不適")))</f>
      </c>
      <c r="P5" s="229">
        <f>'基本事項入力'!F12</f>
        <v>0</v>
      </c>
      <c r="Q5" s="232">
        <v>50</v>
      </c>
      <c r="R5" s="211">
        <f>P5*Q5</f>
        <v>0</v>
      </c>
      <c r="S5" s="222">
        <f>IF(K17&lt;R5,R5,K17)</f>
        <v>0</v>
      </c>
      <c r="T5" s="214">
        <f>H17</f>
        <v>0</v>
      </c>
      <c r="U5" s="237">
        <f>IF(S5=0,"",IF(S5&lt;T5,"適","不適"))</f>
      </c>
    </row>
    <row r="6" spans="2:21" ht="11.25">
      <c r="B6" s="247"/>
      <c r="C6" s="243"/>
      <c r="D6" s="240"/>
      <c r="E6" s="139"/>
      <c r="F6" s="178">
        <f>IF(E6='基本事項入力'!$F$25,'基本事項入力'!$J$25,IF(E6='基本事項入力'!$F$26,'基本事項入力'!$J$26,IF(E6='基本事項入力'!$F$27,'基本事項入力'!$J$27,IF(E6='基本事項入力'!$F$28,'基本事項入力'!$J$28,IF(E6='基本事項入力'!$F$29,'基本事項入力'!$J$29,IF(E6='基本事項入力'!$F$30,'基本事項入力'!$J$30,0))))))</f>
        <v>0</v>
      </c>
      <c r="G6" s="140"/>
      <c r="H6" s="146">
        <f>F6*G6</f>
        <v>0</v>
      </c>
      <c r="I6" s="241"/>
      <c r="J6" s="219"/>
      <c r="K6" s="220"/>
      <c r="L6" s="236"/>
      <c r="M6" s="218"/>
      <c r="N6" s="226"/>
      <c r="O6" s="228"/>
      <c r="P6" s="230"/>
      <c r="Q6" s="219"/>
      <c r="R6" s="212"/>
      <c r="S6" s="223"/>
      <c r="T6" s="215"/>
      <c r="U6" s="238"/>
    </row>
    <row r="7" spans="2:21" ht="11.25">
      <c r="B7" s="247"/>
      <c r="C7" s="219"/>
      <c r="D7" s="240"/>
      <c r="E7" s="139"/>
      <c r="F7" s="178">
        <f>IF(E7='基本事項入力'!$F$25,'基本事項入力'!$J$25,IF(E7='基本事項入力'!$F$26,'基本事項入力'!$J$26,IF(E7='基本事項入力'!$F$27,'基本事項入力'!$J$27,IF(E7='基本事項入力'!$F$28,'基本事項入力'!$J$28,IF(E7='基本事項入力'!$F$29,'基本事項入力'!$J$29,IF(E7='基本事項入力'!$F$30,'基本事項入力'!$J$30,0))))))</f>
        <v>0</v>
      </c>
      <c r="G7" s="140"/>
      <c r="H7" s="146">
        <f>F7*G7</f>
        <v>0</v>
      </c>
      <c r="I7" s="241"/>
      <c r="J7" s="219"/>
      <c r="K7" s="220"/>
      <c r="L7" s="236"/>
      <c r="M7" s="218"/>
      <c r="N7" s="226"/>
      <c r="O7" s="228"/>
      <c r="P7" s="230"/>
      <c r="Q7" s="219"/>
      <c r="R7" s="212"/>
      <c r="S7" s="223"/>
      <c r="T7" s="215"/>
      <c r="U7" s="238"/>
    </row>
    <row r="8" spans="2:21" ht="11.25">
      <c r="B8" s="247"/>
      <c r="C8" s="219"/>
      <c r="D8" s="240"/>
      <c r="E8" s="127" t="s">
        <v>156</v>
      </c>
      <c r="F8" s="178"/>
      <c r="G8" s="115"/>
      <c r="H8" s="146">
        <f>SUM(H5:H7)</f>
        <v>0</v>
      </c>
      <c r="I8" s="241"/>
      <c r="J8" s="219"/>
      <c r="K8" s="220"/>
      <c r="L8" s="236"/>
      <c r="M8" s="218"/>
      <c r="N8" s="226"/>
      <c r="O8" s="228"/>
      <c r="P8" s="230"/>
      <c r="Q8" s="219"/>
      <c r="R8" s="212"/>
      <c r="S8" s="223"/>
      <c r="T8" s="215"/>
      <c r="U8" s="238"/>
    </row>
    <row r="9" spans="2:21" ht="11.25">
      <c r="B9" s="247"/>
      <c r="C9" s="219" t="s">
        <v>153</v>
      </c>
      <c r="D9" s="240"/>
      <c r="E9" s="139"/>
      <c r="F9" s="178">
        <f>IF(E9='基本事項入力'!$F$25,'基本事項入力'!$J$25,IF(E9='基本事項入力'!$F$26,'基本事項入力'!$J$26,IF(E9='基本事項入力'!$F$27,'基本事項入力'!$J$27,IF(E9='基本事項入力'!$F$28,'基本事項入力'!$J$28,IF(E9='基本事項入力'!$F$29,'基本事項入力'!$J$29,IF(E9='基本事項入力'!$F$30,'基本事項入力'!$J$30,""))))))</f>
        <v>0</v>
      </c>
      <c r="G9" s="140"/>
      <c r="H9" s="146">
        <f>F9*G9</f>
        <v>0</v>
      </c>
      <c r="I9" s="241">
        <f>I17-(I5+I13)</f>
        <v>0</v>
      </c>
      <c r="J9" s="242"/>
      <c r="K9" s="242"/>
      <c r="L9" s="242"/>
      <c r="M9" s="218"/>
      <c r="N9" s="226"/>
      <c r="O9" s="228"/>
      <c r="P9" s="230"/>
      <c r="Q9" s="219"/>
      <c r="R9" s="212"/>
      <c r="S9" s="223"/>
      <c r="T9" s="215"/>
      <c r="U9" s="238"/>
    </row>
    <row r="10" spans="2:21" ht="11.25">
      <c r="B10" s="247"/>
      <c r="C10" s="219"/>
      <c r="D10" s="240"/>
      <c r="E10" s="139"/>
      <c r="F10" s="178">
        <f>IF(E10='基本事項入力'!$F$25,'基本事項入力'!$J$25,IF(E10='基本事項入力'!$F$26,'基本事項入力'!$J$26,IF(E10='基本事項入力'!$F$27,'基本事項入力'!$J$27,IF(E10='基本事項入力'!$F$28,'基本事項入力'!$J$28,IF(E10='基本事項入力'!$F$29,'基本事項入力'!$J$29,IF(E10='基本事項入力'!$F$30,'基本事項入力'!$J$30,0))))))</f>
        <v>0</v>
      </c>
      <c r="G10" s="140"/>
      <c r="H10" s="146">
        <f aca="true" t="shared" si="0" ref="H10:H15">F10*G10</f>
        <v>0</v>
      </c>
      <c r="I10" s="241"/>
      <c r="J10" s="242"/>
      <c r="K10" s="242"/>
      <c r="L10" s="242"/>
      <c r="M10" s="218"/>
      <c r="N10" s="226"/>
      <c r="O10" s="228"/>
      <c r="P10" s="230"/>
      <c r="Q10" s="219"/>
      <c r="R10" s="212"/>
      <c r="S10" s="223"/>
      <c r="T10" s="215"/>
      <c r="U10" s="238"/>
    </row>
    <row r="11" spans="2:21" ht="11.25">
      <c r="B11" s="247"/>
      <c r="C11" s="219"/>
      <c r="D11" s="240"/>
      <c r="E11" s="139"/>
      <c r="F11" s="178">
        <f>IF(E11='基本事項入力'!$F$25,'基本事項入力'!$J$25,IF(E11='基本事項入力'!$F$26,'基本事項入力'!$J$26,IF(E11='基本事項入力'!$F$27,'基本事項入力'!$J$27,IF(E11='基本事項入力'!$F$28,'基本事項入力'!$J$28,IF(E11='基本事項入力'!$F$29,'基本事項入力'!$J$29,IF(E11='基本事項入力'!$F$30,'基本事項入力'!$J$30,0))))))</f>
        <v>0</v>
      </c>
      <c r="G11" s="140"/>
      <c r="H11" s="146">
        <f t="shared" si="0"/>
        <v>0</v>
      </c>
      <c r="I11" s="241"/>
      <c r="J11" s="242"/>
      <c r="K11" s="242"/>
      <c r="L11" s="242"/>
      <c r="M11" s="218"/>
      <c r="N11" s="226"/>
      <c r="O11" s="228"/>
      <c r="P11" s="230"/>
      <c r="Q11" s="219"/>
      <c r="R11" s="212"/>
      <c r="S11" s="223"/>
      <c r="T11" s="215"/>
      <c r="U11" s="238"/>
    </row>
    <row r="12" spans="2:21" ht="11.25">
      <c r="B12" s="247"/>
      <c r="C12" s="219"/>
      <c r="D12" s="240"/>
      <c r="E12" s="127" t="s">
        <v>156</v>
      </c>
      <c r="F12" s="178"/>
      <c r="G12" s="115"/>
      <c r="H12" s="146">
        <f>SUM(H9:H11)</f>
        <v>0</v>
      </c>
      <c r="I12" s="241"/>
      <c r="J12" s="242"/>
      <c r="K12" s="242"/>
      <c r="L12" s="242"/>
      <c r="M12" s="218"/>
      <c r="N12" s="226"/>
      <c r="O12" s="228"/>
      <c r="P12" s="230"/>
      <c r="Q12" s="219"/>
      <c r="R12" s="212"/>
      <c r="S12" s="223"/>
      <c r="T12" s="215"/>
      <c r="U12" s="238"/>
    </row>
    <row r="13" spans="2:21" ht="11.25">
      <c r="B13" s="247"/>
      <c r="C13" s="243" t="s">
        <v>158</v>
      </c>
      <c r="D13" s="240"/>
      <c r="E13" s="139"/>
      <c r="F13" s="178">
        <f>IF(E13='基本事項入力'!$F$25,'基本事項入力'!$J$25,IF(E13='基本事項入力'!$F$26,'基本事項入力'!$J$26,IF(E13='基本事項入力'!$F$27,'基本事項入力'!$J$27,IF(E13='基本事項入力'!$F$28,'基本事項入力'!$J$28,IF(E13='基本事項入力'!$F$29,'基本事項入力'!$J$29,IF(E13='基本事項入力'!$F$30,'基本事項入力'!$J$30,""))))))</f>
        <v>0</v>
      </c>
      <c r="G13" s="140"/>
      <c r="H13" s="146">
        <f t="shared" si="0"/>
        <v>0</v>
      </c>
      <c r="I13" s="241">
        <f>'基本事項入力'!F21</f>
        <v>0</v>
      </c>
      <c r="J13" s="219">
        <f>'基本事項入力'!J21</f>
        <v>0</v>
      </c>
      <c r="K13" s="220">
        <f>I13*J13</f>
        <v>0</v>
      </c>
      <c r="L13" s="236">
        <f>IF(K13=0,"",H16/K13)</f>
      </c>
      <c r="M13" s="218"/>
      <c r="N13" s="226"/>
      <c r="O13" s="228"/>
      <c r="P13" s="230"/>
      <c r="Q13" s="219"/>
      <c r="R13" s="212"/>
      <c r="S13" s="223"/>
      <c r="T13" s="215"/>
      <c r="U13" s="238"/>
    </row>
    <row r="14" spans="2:21" ht="11.25">
      <c r="B14" s="247"/>
      <c r="C14" s="243"/>
      <c r="D14" s="240"/>
      <c r="E14" s="139"/>
      <c r="F14" s="178">
        <f>IF(E14='基本事項入力'!$F$25,'基本事項入力'!$J$25,IF(E14='基本事項入力'!$F$26,'基本事項入力'!$J$26,IF(E14='基本事項入力'!$F$27,'基本事項入力'!$J$27,IF(E14='基本事項入力'!$F$28,'基本事項入力'!$J$28,IF(E14='基本事項入力'!$F$29,'基本事項入力'!$J$29,IF(E14='基本事項入力'!$F$30,'基本事項入力'!$J$30,0))))))</f>
        <v>0</v>
      </c>
      <c r="G14" s="140"/>
      <c r="H14" s="146">
        <f t="shared" si="0"/>
        <v>0</v>
      </c>
      <c r="I14" s="241"/>
      <c r="J14" s="219"/>
      <c r="K14" s="220"/>
      <c r="L14" s="236"/>
      <c r="M14" s="218"/>
      <c r="N14" s="226"/>
      <c r="O14" s="228"/>
      <c r="P14" s="230"/>
      <c r="Q14" s="219"/>
      <c r="R14" s="212"/>
      <c r="S14" s="223"/>
      <c r="T14" s="215"/>
      <c r="U14" s="238"/>
    </row>
    <row r="15" spans="2:21" ht="11.25">
      <c r="B15" s="247"/>
      <c r="C15" s="219"/>
      <c r="D15" s="240"/>
      <c r="E15" s="139"/>
      <c r="F15" s="178">
        <f>IF(E15='基本事項入力'!$F$25,'基本事項入力'!$J$25,IF(E15='基本事項入力'!$F$26,'基本事項入力'!$J$26,IF(E15='基本事項入力'!$F$27,'基本事項入力'!$J$27,IF(E15='基本事項入力'!$F$28,'基本事項入力'!$J$28,IF(E15='基本事項入力'!$F$29,'基本事項入力'!$J$29,IF(E15='基本事項入力'!$F$30,'基本事項入力'!$J$30,0))))))</f>
        <v>0</v>
      </c>
      <c r="G15" s="140"/>
      <c r="H15" s="146">
        <f t="shared" si="0"/>
        <v>0</v>
      </c>
      <c r="I15" s="241"/>
      <c r="J15" s="219"/>
      <c r="K15" s="220"/>
      <c r="L15" s="236"/>
      <c r="M15" s="218"/>
      <c r="N15" s="226"/>
      <c r="O15" s="228"/>
      <c r="P15" s="230"/>
      <c r="Q15" s="219"/>
      <c r="R15" s="212"/>
      <c r="S15" s="223"/>
      <c r="T15" s="215"/>
      <c r="U15" s="238"/>
    </row>
    <row r="16" spans="2:21" ht="11.25">
      <c r="B16" s="247"/>
      <c r="C16" s="219"/>
      <c r="D16" s="240"/>
      <c r="E16" s="127" t="s">
        <v>156</v>
      </c>
      <c r="F16" s="155"/>
      <c r="G16" s="115"/>
      <c r="H16" s="133">
        <f>SUM(H13:H15)</f>
        <v>0</v>
      </c>
      <c r="I16" s="241"/>
      <c r="J16" s="219"/>
      <c r="K16" s="220"/>
      <c r="L16" s="236"/>
      <c r="M16" s="218"/>
      <c r="N16" s="226"/>
      <c r="O16" s="228"/>
      <c r="P16" s="230"/>
      <c r="Q16" s="219"/>
      <c r="R16" s="212"/>
      <c r="S16" s="223"/>
      <c r="T16" s="215"/>
      <c r="U16" s="238"/>
    </row>
    <row r="17" spans="2:21" ht="12" thickBot="1">
      <c r="B17" s="260"/>
      <c r="C17" s="120" t="s">
        <v>154</v>
      </c>
      <c r="D17" s="124"/>
      <c r="E17" s="244"/>
      <c r="F17" s="245"/>
      <c r="G17" s="245"/>
      <c r="H17" s="134">
        <f>H8+H12+H16</f>
        <v>0</v>
      </c>
      <c r="I17" s="128">
        <f>'基本事項入力'!F6</f>
        <v>0</v>
      </c>
      <c r="J17" s="121">
        <f>'基本事項入力'!J6</f>
        <v>0</v>
      </c>
      <c r="K17" s="122">
        <f>I17*J17</f>
        <v>0</v>
      </c>
      <c r="L17" s="120"/>
      <c r="M17" s="120"/>
      <c r="N17" s="120"/>
      <c r="O17" s="124"/>
      <c r="P17" s="258"/>
      <c r="Q17" s="259"/>
      <c r="R17" s="254"/>
      <c r="S17" s="255"/>
      <c r="T17" s="256"/>
      <c r="U17" s="257"/>
    </row>
    <row r="18" spans="2:21" ht="12" thickTop="1">
      <c r="B18" s="246" t="s">
        <v>159</v>
      </c>
      <c r="C18" s="249" t="s">
        <v>157</v>
      </c>
      <c r="D18" s="250"/>
      <c r="E18" s="141"/>
      <c r="F18" s="179">
        <f>IF(E18='基本事項入力'!$F$25,'基本事項入力'!$J$25,IF(E18='基本事項入力'!$F$26,'基本事項入力'!$J$26,IF(E18='基本事項入力'!$F$27,'基本事項入力'!$J$27,IF(E18='基本事項入力'!$F$28,'基本事項入力'!$J$28,IF(E18='基本事項入力'!$F$29,'基本事項入力'!$J$29,IF(E18='基本事項入力'!$F$30,'基本事項入力'!$J$30,0))))))</f>
        <v>0</v>
      </c>
      <c r="G18" s="142"/>
      <c r="H18" s="132">
        <f>F18*G18</f>
        <v>0</v>
      </c>
      <c r="I18" s="253">
        <f>'基本事項入力'!F16</f>
        <v>0</v>
      </c>
      <c r="J18" s="232">
        <f>'基本事項入力'!J16</f>
        <v>0</v>
      </c>
      <c r="K18" s="234">
        <f>I18*J18</f>
        <v>0</v>
      </c>
      <c r="L18" s="266">
        <f>IF(K18=0,"",H21/K18)</f>
      </c>
      <c r="M18" s="217" t="str">
        <f>IF(L18=0,IF(L26=0,"",IF(L18&gt;1,IF(L26&gt;1,"適","不適"),"不適")),IF(L18&gt;1,IF(L26&gt;1,"適","不適"),"不適"))</f>
        <v>適</v>
      </c>
      <c r="N18" s="225">
        <f>IF(M18="","",IF(M18="適","",IF(L18/L26&lt;1,L18/L26,L26/L18)))</f>
      </c>
      <c r="O18" s="227">
        <f>IF(M18="","",IF(M18="適","",IF(N18&gt;=0.5,"適","不適")))</f>
      </c>
      <c r="P18" s="229">
        <f>'基本事項入力'!F10</f>
        <v>0</v>
      </c>
      <c r="Q18" s="232">
        <v>50</v>
      </c>
      <c r="R18" s="211">
        <f>P18*Q18</f>
        <v>0</v>
      </c>
      <c r="S18" s="222">
        <f>IF(K30&lt;R18,R18,K30)</f>
        <v>0</v>
      </c>
      <c r="T18" s="214">
        <f>H30</f>
        <v>0</v>
      </c>
      <c r="U18" s="237">
        <f>IF(S18=0,"",IF(S18&lt;T18,"適","不適"))</f>
      </c>
    </row>
    <row r="19" spans="2:21" ht="11.25">
      <c r="B19" s="247"/>
      <c r="C19" s="243"/>
      <c r="D19" s="240"/>
      <c r="E19" s="143"/>
      <c r="F19" s="180">
        <f>IF(E19='基本事項入力'!$F$25,'基本事項入力'!$J$25,IF(E19='基本事項入力'!$F$26,'基本事項入力'!$J$26,IF(E19='基本事項入力'!$F$27,'基本事項入力'!$J$27,IF(E19='基本事項入力'!$F$28,'基本事項入力'!$J$28,IF(E19='基本事項入力'!$F$29,'基本事項入力'!$J$29,IF(E19='基本事項入力'!$F$30,'基本事項入力'!$J$30,0))))))</f>
        <v>0</v>
      </c>
      <c r="G19" s="144"/>
      <c r="H19" s="133">
        <f>F19*G19</f>
        <v>0</v>
      </c>
      <c r="I19" s="241"/>
      <c r="J19" s="219"/>
      <c r="K19" s="220"/>
      <c r="L19" s="267"/>
      <c r="M19" s="218"/>
      <c r="N19" s="226"/>
      <c r="O19" s="228"/>
      <c r="P19" s="230"/>
      <c r="Q19" s="219"/>
      <c r="R19" s="212"/>
      <c r="S19" s="223"/>
      <c r="T19" s="215"/>
      <c r="U19" s="238"/>
    </row>
    <row r="20" spans="2:21" ht="11.25">
      <c r="B20" s="247"/>
      <c r="C20" s="219"/>
      <c r="D20" s="240"/>
      <c r="E20" s="143"/>
      <c r="F20" s="180">
        <f>IF(E20='基本事項入力'!$F$25,'基本事項入力'!$J$25,IF(E20='基本事項入力'!$F$26,'基本事項入力'!$J$26,IF(E20='基本事項入力'!$F$27,'基本事項入力'!$J$27,IF(E20='基本事項入力'!$F$28,'基本事項入力'!$J$28,IF(E20='基本事項入力'!$F$29,'基本事項入力'!$J$29,IF(E20='基本事項入力'!$F$30,'基本事項入力'!$J$30,0))))))</f>
        <v>0</v>
      </c>
      <c r="G20" s="144"/>
      <c r="H20" s="133">
        <f>F20*G20</f>
        <v>0</v>
      </c>
      <c r="I20" s="241"/>
      <c r="J20" s="219"/>
      <c r="K20" s="220"/>
      <c r="L20" s="267"/>
      <c r="M20" s="218"/>
      <c r="N20" s="226"/>
      <c r="O20" s="228"/>
      <c r="P20" s="230"/>
      <c r="Q20" s="219"/>
      <c r="R20" s="212"/>
      <c r="S20" s="223"/>
      <c r="T20" s="215"/>
      <c r="U20" s="238"/>
    </row>
    <row r="21" spans="2:21" ht="11.25">
      <c r="B21" s="247"/>
      <c r="C21" s="219"/>
      <c r="D21" s="240"/>
      <c r="E21" s="127" t="s">
        <v>156</v>
      </c>
      <c r="F21" s="180"/>
      <c r="G21" s="115"/>
      <c r="H21" s="133">
        <f>SUM(H18:H20)</f>
        <v>0</v>
      </c>
      <c r="I21" s="241"/>
      <c r="J21" s="219"/>
      <c r="K21" s="220"/>
      <c r="L21" s="268"/>
      <c r="M21" s="218"/>
      <c r="N21" s="226"/>
      <c r="O21" s="228"/>
      <c r="P21" s="230"/>
      <c r="Q21" s="219"/>
      <c r="R21" s="212"/>
      <c r="S21" s="223"/>
      <c r="T21" s="215"/>
      <c r="U21" s="238"/>
    </row>
    <row r="22" spans="2:21" ht="11.25">
      <c r="B22" s="247"/>
      <c r="C22" s="219" t="s">
        <v>153</v>
      </c>
      <c r="D22" s="240"/>
      <c r="E22" s="143"/>
      <c r="F22" s="180">
        <f>IF(E22='基本事項入力'!$F$25,'基本事項入力'!$J$25,IF(E22='基本事項入力'!$F$26,'基本事項入力'!$J$26,IF(E22='基本事項入力'!$F$27,'基本事項入力'!$J$27,IF(E22='基本事項入力'!$F$28,'基本事項入力'!$J$28,IF(E22='基本事項入力'!$F$29,'基本事項入力'!$J$29,IF(E22='基本事項入力'!$F$30,'基本事項入力'!$J$30,0))))))</f>
        <v>0</v>
      </c>
      <c r="G22" s="144"/>
      <c r="H22" s="133">
        <f>F22*G22</f>
        <v>0</v>
      </c>
      <c r="I22" s="241">
        <f>I30-(I18+I26)</f>
        <v>0</v>
      </c>
      <c r="J22" s="242"/>
      <c r="K22" s="242"/>
      <c r="L22" s="242"/>
      <c r="M22" s="218"/>
      <c r="N22" s="226"/>
      <c r="O22" s="228"/>
      <c r="P22" s="230"/>
      <c r="Q22" s="219"/>
      <c r="R22" s="212"/>
      <c r="S22" s="223"/>
      <c r="T22" s="215"/>
      <c r="U22" s="238"/>
    </row>
    <row r="23" spans="2:21" ht="11.25">
      <c r="B23" s="247"/>
      <c r="C23" s="219"/>
      <c r="D23" s="240"/>
      <c r="E23" s="143"/>
      <c r="F23" s="180">
        <f>IF(E23='基本事項入力'!$F$25,'基本事項入力'!$J$25,IF(E23='基本事項入力'!$F$26,'基本事項入力'!$J$26,IF(E23='基本事項入力'!$F$27,'基本事項入力'!$J$27,IF(E23='基本事項入力'!$F$28,'基本事項入力'!$J$28,IF(E23='基本事項入力'!$F$29,'基本事項入力'!$J$29,IF(E23='基本事項入力'!$F$30,'基本事項入力'!$J$30,0))))))</f>
        <v>0</v>
      </c>
      <c r="G23" s="144"/>
      <c r="H23" s="133">
        <f>F23*G23</f>
        <v>0</v>
      </c>
      <c r="I23" s="241"/>
      <c r="J23" s="242"/>
      <c r="K23" s="242"/>
      <c r="L23" s="242"/>
      <c r="M23" s="218"/>
      <c r="N23" s="226"/>
      <c r="O23" s="228"/>
      <c r="P23" s="230"/>
      <c r="Q23" s="219"/>
      <c r="R23" s="212"/>
      <c r="S23" s="223"/>
      <c r="T23" s="215"/>
      <c r="U23" s="238"/>
    </row>
    <row r="24" spans="2:21" ht="11.25">
      <c r="B24" s="247"/>
      <c r="C24" s="219"/>
      <c r="D24" s="240"/>
      <c r="E24" s="143"/>
      <c r="F24" s="180">
        <f>IF(E24='基本事項入力'!$F$25,'基本事項入力'!$J$25,IF(E24='基本事項入力'!$F$26,'基本事項入力'!$J$26,IF(E24='基本事項入力'!$F$27,'基本事項入力'!$J$27,IF(E24='基本事項入力'!$F$28,'基本事項入力'!$J$28,IF(E24='基本事項入力'!$F$29,'基本事項入力'!$J$29,IF(E24='基本事項入力'!$F$30,'基本事項入力'!$J$30,0))))))</f>
        <v>0</v>
      </c>
      <c r="G24" s="144"/>
      <c r="H24" s="133">
        <f>F24*G24</f>
        <v>0</v>
      </c>
      <c r="I24" s="241"/>
      <c r="J24" s="242"/>
      <c r="K24" s="242"/>
      <c r="L24" s="242"/>
      <c r="M24" s="218"/>
      <c r="N24" s="226"/>
      <c r="O24" s="228"/>
      <c r="P24" s="230"/>
      <c r="Q24" s="219"/>
      <c r="R24" s="212"/>
      <c r="S24" s="223"/>
      <c r="T24" s="215"/>
      <c r="U24" s="238"/>
    </row>
    <row r="25" spans="2:21" ht="11.25">
      <c r="B25" s="247"/>
      <c r="C25" s="219"/>
      <c r="D25" s="240"/>
      <c r="E25" s="127" t="s">
        <v>156</v>
      </c>
      <c r="F25" s="180"/>
      <c r="G25" s="115"/>
      <c r="H25" s="133">
        <f>SUM(H22:H24)</f>
        <v>0</v>
      </c>
      <c r="I25" s="241"/>
      <c r="J25" s="242"/>
      <c r="K25" s="242"/>
      <c r="L25" s="242"/>
      <c r="M25" s="218"/>
      <c r="N25" s="226"/>
      <c r="O25" s="228"/>
      <c r="P25" s="230"/>
      <c r="Q25" s="219"/>
      <c r="R25" s="212"/>
      <c r="S25" s="223"/>
      <c r="T25" s="215"/>
      <c r="U25" s="238"/>
    </row>
    <row r="26" spans="2:21" ht="11.25">
      <c r="B26" s="247"/>
      <c r="C26" s="243" t="s">
        <v>158</v>
      </c>
      <c r="D26" s="240"/>
      <c r="E26" s="143"/>
      <c r="F26" s="180">
        <f>IF(E26='基本事項入力'!$F$25,'基本事項入力'!$J$25,IF(E26='基本事項入力'!$F$26,'基本事項入力'!$J$26,IF(E26='基本事項入力'!$F$27,'基本事項入力'!$J$27,IF(E26='基本事項入力'!$F$28,'基本事項入力'!$J$28,IF(E26='基本事項入力'!$F$29,'基本事項入力'!$J$29,IF(E26='基本事項入力'!$F$30,'基本事項入力'!$J$30,0))))))</f>
        <v>0</v>
      </c>
      <c r="G26" s="144"/>
      <c r="H26" s="133">
        <f>F26*G26</f>
        <v>0</v>
      </c>
      <c r="I26" s="241">
        <f>'基本事項入力'!F17</f>
        <v>0</v>
      </c>
      <c r="J26" s="219">
        <f>'基本事項入力'!J17</f>
        <v>0</v>
      </c>
      <c r="K26" s="220">
        <f>I26*J26</f>
        <v>0</v>
      </c>
      <c r="L26" s="221">
        <f>IF(K26=0,"",H29/K26)</f>
      </c>
      <c r="M26" s="218"/>
      <c r="N26" s="226"/>
      <c r="O26" s="228"/>
      <c r="P26" s="230"/>
      <c r="Q26" s="219"/>
      <c r="R26" s="212"/>
      <c r="S26" s="223"/>
      <c r="T26" s="215"/>
      <c r="U26" s="238"/>
    </row>
    <row r="27" spans="2:21" ht="11.25">
      <c r="B27" s="247"/>
      <c r="C27" s="243"/>
      <c r="D27" s="240"/>
      <c r="E27" s="143"/>
      <c r="F27" s="180">
        <f>IF(E27='基本事項入力'!$F$25,'基本事項入力'!$J$25,IF(E27='基本事項入力'!$F$26,'基本事項入力'!$J$26,IF(E27='基本事項入力'!$F$27,'基本事項入力'!$J$27,IF(E27='基本事項入力'!$F$28,'基本事項入力'!$J$28,IF(E27='基本事項入力'!$F$29,'基本事項入力'!$J$29,IF(E27='基本事項入力'!$F$30,'基本事項入力'!$J$30,0))))))</f>
        <v>0</v>
      </c>
      <c r="G27" s="144"/>
      <c r="H27" s="133">
        <f>F27*G27</f>
        <v>0</v>
      </c>
      <c r="I27" s="241"/>
      <c r="J27" s="219"/>
      <c r="K27" s="220"/>
      <c r="L27" s="221"/>
      <c r="M27" s="218"/>
      <c r="N27" s="226"/>
      <c r="O27" s="228"/>
      <c r="P27" s="230"/>
      <c r="Q27" s="219"/>
      <c r="R27" s="212"/>
      <c r="S27" s="223"/>
      <c r="T27" s="215"/>
      <c r="U27" s="238"/>
    </row>
    <row r="28" spans="2:21" ht="11.25">
      <c r="B28" s="247"/>
      <c r="C28" s="219"/>
      <c r="D28" s="240"/>
      <c r="E28" s="143"/>
      <c r="F28" s="180">
        <f>IF(E28='基本事項入力'!$F$25,'基本事項入力'!$J$25,IF(E28='基本事項入力'!$F$26,'基本事項入力'!$J$26,IF(E28='基本事項入力'!$F$27,'基本事項入力'!$J$27,IF(E28='基本事項入力'!$F$28,'基本事項入力'!$J$28,IF(E28='基本事項入力'!$F$29,'基本事項入力'!$J$29,IF(E28='基本事項入力'!$F$30,'基本事項入力'!$J$30,0))))))</f>
        <v>0</v>
      </c>
      <c r="G28" s="144"/>
      <c r="H28" s="133">
        <f>F28*G28</f>
        <v>0</v>
      </c>
      <c r="I28" s="241"/>
      <c r="J28" s="219"/>
      <c r="K28" s="220"/>
      <c r="L28" s="221"/>
      <c r="M28" s="218"/>
      <c r="N28" s="226"/>
      <c r="O28" s="228"/>
      <c r="P28" s="230"/>
      <c r="Q28" s="219"/>
      <c r="R28" s="212"/>
      <c r="S28" s="223"/>
      <c r="T28" s="215"/>
      <c r="U28" s="238"/>
    </row>
    <row r="29" spans="2:21" ht="11.25">
      <c r="B29" s="247"/>
      <c r="C29" s="219"/>
      <c r="D29" s="240"/>
      <c r="E29" s="127" t="s">
        <v>156</v>
      </c>
      <c r="F29" s="115"/>
      <c r="G29" s="115"/>
      <c r="H29" s="133">
        <f>SUM(H26:H28)</f>
        <v>0</v>
      </c>
      <c r="I29" s="241"/>
      <c r="J29" s="219"/>
      <c r="K29" s="220"/>
      <c r="L29" s="221"/>
      <c r="M29" s="218"/>
      <c r="N29" s="226"/>
      <c r="O29" s="228"/>
      <c r="P29" s="230"/>
      <c r="Q29" s="219"/>
      <c r="R29" s="212"/>
      <c r="S29" s="223"/>
      <c r="T29" s="215"/>
      <c r="U29" s="238"/>
    </row>
    <row r="30" spans="2:21" ht="12" thickBot="1">
      <c r="B30" s="260"/>
      <c r="C30" s="120" t="s">
        <v>154</v>
      </c>
      <c r="D30" s="124"/>
      <c r="E30" s="244"/>
      <c r="F30" s="245"/>
      <c r="G30" s="245"/>
      <c r="H30" s="134">
        <f>H21+H25+H29</f>
        <v>0</v>
      </c>
      <c r="I30" s="128">
        <f>'基本事項入力'!F5</f>
        <v>0</v>
      </c>
      <c r="J30" s="121">
        <f>'基本事項入力'!J5</f>
        <v>0</v>
      </c>
      <c r="K30" s="122">
        <f>I30*J30</f>
        <v>0</v>
      </c>
      <c r="L30" s="120"/>
      <c r="M30" s="120"/>
      <c r="N30" s="120"/>
      <c r="O30" s="124"/>
      <c r="P30" s="258"/>
      <c r="Q30" s="259"/>
      <c r="R30" s="254"/>
      <c r="S30" s="255"/>
      <c r="T30" s="256"/>
      <c r="U30" s="257"/>
    </row>
    <row r="31" spans="2:21" ht="12" thickTop="1">
      <c r="B31" s="246" t="s">
        <v>160</v>
      </c>
      <c r="C31" s="249" t="s">
        <v>162</v>
      </c>
      <c r="D31" s="250"/>
      <c r="E31" s="147"/>
      <c r="F31" s="179">
        <f>IF(E31='基本事項入力'!$F$25,'基本事項入力'!$J$25,IF(E31='基本事項入力'!$F$26,'基本事項入力'!$J$26,IF(E31='基本事項入力'!$F$27,'基本事項入力'!$J$27,IF(E31='基本事項入力'!$F$28,'基本事項入力'!$J$28,IF(E31='基本事項入力'!$F$29,'基本事項入力'!$J$29,IF(E31='基本事項入力'!$F$30,'基本事項入力'!$J$30,0))))))</f>
        <v>0</v>
      </c>
      <c r="G31" s="148"/>
      <c r="H31" s="132">
        <f>F31*G31</f>
        <v>0</v>
      </c>
      <c r="I31" s="253">
        <f>'基本事項入力'!F18</f>
        <v>0</v>
      </c>
      <c r="J31" s="232">
        <f>'基本事項入力'!J18</f>
        <v>0</v>
      </c>
      <c r="K31" s="234">
        <f>I31*J31</f>
        <v>0</v>
      </c>
      <c r="L31" s="235">
        <f>IF(K31=0,"",H34/K31)</f>
      </c>
      <c r="M31" s="217" t="str">
        <f>IF(L31=0,IF(L39=0,"",IF(L31&gt;1,IF(L39&gt;1,"適","不適"),"不適")),IF(L31&gt;1,IF(L39&gt;1,"適","不適"),"不適"))</f>
        <v>適</v>
      </c>
      <c r="N31" s="225">
        <f>IF(M31="","",IF(M31="適","",IF(L31/L39&lt;1,L31/L39,L39/L31)))</f>
      </c>
      <c r="O31" s="227">
        <f>IF(M31="","",IF(M31="適","",IF(N31&gt;=0.5,"適","不適")))</f>
      </c>
      <c r="P31" s="229">
        <f>'基本事項入力'!F11</f>
        <v>0</v>
      </c>
      <c r="Q31" s="232">
        <v>50</v>
      </c>
      <c r="R31" s="211">
        <f>P31*Q31</f>
        <v>0</v>
      </c>
      <c r="S31" s="222">
        <f>IF(K43&lt;R31,R31,K43)</f>
        <v>0</v>
      </c>
      <c r="T31" s="214">
        <f>H43</f>
        <v>0</v>
      </c>
      <c r="U31" s="237">
        <f>IF(S31=0,"",IF(S31&lt;T31,"適","不適"))</f>
      </c>
    </row>
    <row r="32" spans="2:21" ht="11.25">
      <c r="B32" s="247"/>
      <c r="C32" s="243"/>
      <c r="D32" s="240"/>
      <c r="E32" s="149"/>
      <c r="F32" s="180">
        <f>IF(E32='基本事項入力'!$F$25,'基本事項入力'!$J$25,IF(E32='基本事項入力'!$F$26,'基本事項入力'!$J$26,IF(E32='基本事項入力'!$F$27,'基本事項入力'!$J$27,IF(E32='基本事項入力'!$F$28,'基本事項入力'!$J$28,IF(E32='基本事項入力'!$F$29,'基本事項入力'!$J$29,IF(E32='基本事項入力'!$F$30,'基本事項入力'!$J$30,0))))))</f>
        <v>0</v>
      </c>
      <c r="G32" s="150"/>
      <c r="H32" s="133">
        <f>F32*G32</f>
        <v>0</v>
      </c>
      <c r="I32" s="241"/>
      <c r="J32" s="219"/>
      <c r="K32" s="220"/>
      <c r="L32" s="236"/>
      <c r="M32" s="218"/>
      <c r="N32" s="226"/>
      <c r="O32" s="228"/>
      <c r="P32" s="230"/>
      <c r="Q32" s="219"/>
      <c r="R32" s="212"/>
      <c r="S32" s="223"/>
      <c r="T32" s="215"/>
      <c r="U32" s="238"/>
    </row>
    <row r="33" spans="2:21" ht="11.25">
      <c r="B33" s="247"/>
      <c r="C33" s="219"/>
      <c r="D33" s="240"/>
      <c r="E33" s="149"/>
      <c r="F33" s="180">
        <f>IF(E33='基本事項入力'!$F$25,'基本事項入力'!$J$25,IF(E33='基本事項入力'!$F$26,'基本事項入力'!$J$26,IF(E33='基本事項入力'!$F$27,'基本事項入力'!$J$27,IF(E33='基本事項入力'!$F$28,'基本事項入力'!$J$28,IF(E33='基本事項入力'!$F$29,'基本事項入力'!$J$29,IF(E33='基本事項入力'!$F$30,'基本事項入力'!$J$30,0))))))</f>
        <v>0</v>
      </c>
      <c r="G33" s="150"/>
      <c r="H33" s="133">
        <f>F33*G33</f>
        <v>0</v>
      </c>
      <c r="I33" s="241"/>
      <c r="J33" s="219"/>
      <c r="K33" s="220"/>
      <c r="L33" s="236"/>
      <c r="M33" s="218"/>
      <c r="N33" s="226"/>
      <c r="O33" s="228"/>
      <c r="P33" s="230"/>
      <c r="Q33" s="219"/>
      <c r="R33" s="212"/>
      <c r="S33" s="223"/>
      <c r="T33" s="215"/>
      <c r="U33" s="238"/>
    </row>
    <row r="34" spans="2:21" ht="11.25">
      <c r="B34" s="247"/>
      <c r="C34" s="219"/>
      <c r="D34" s="240"/>
      <c r="E34" s="127" t="s">
        <v>156</v>
      </c>
      <c r="F34" s="180"/>
      <c r="G34" s="115"/>
      <c r="H34" s="133">
        <f>SUM(H31:H33)</f>
        <v>0</v>
      </c>
      <c r="I34" s="241"/>
      <c r="J34" s="219"/>
      <c r="K34" s="220"/>
      <c r="L34" s="236"/>
      <c r="M34" s="218"/>
      <c r="N34" s="226"/>
      <c r="O34" s="228"/>
      <c r="P34" s="230"/>
      <c r="Q34" s="219"/>
      <c r="R34" s="212"/>
      <c r="S34" s="223"/>
      <c r="T34" s="215"/>
      <c r="U34" s="238"/>
    </row>
    <row r="35" spans="2:21" ht="11.25">
      <c r="B35" s="247"/>
      <c r="C35" s="219" t="s">
        <v>153</v>
      </c>
      <c r="D35" s="240"/>
      <c r="E35" s="149"/>
      <c r="F35" s="180">
        <f>IF(E35='基本事項入力'!$F$25,'基本事項入力'!$J$25,IF(E35='基本事項入力'!$F$26,'基本事項入力'!$J$26,IF(E35='基本事項入力'!$F$27,'基本事項入力'!$J$27,IF(E35='基本事項入力'!$F$28,'基本事項入力'!$J$28,IF(E35='基本事項入力'!$F$29,'基本事項入力'!$J$29,IF(E35='基本事項入力'!$F$30,'基本事項入力'!$J$30,0))))))</f>
        <v>0</v>
      </c>
      <c r="G35" s="150"/>
      <c r="H35" s="133">
        <f>F35*G35</f>
        <v>0</v>
      </c>
      <c r="I35" s="241">
        <f>I43-(I31+I39)</f>
        <v>0</v>
      </c>
      <c r="J35" s="242"/>
      <c r="K35" s="242"/>
      <c r="L35" s="242"/>
      <c r="M35" s="218"/>
      <c r="N35" s="226"/>
      <c r="O35" s="228"/>
      <c r="P35" s="230"/>
      <c r="Q35" s="219"/>
      <c r="R35" s="212"/>
      <c r="S35" s="223"/>
      <c r="T35" s="215"/>
      <c r="U35" s="238"/>
    </row>
    <row r="36" spans="2:21" ht="11.25">
      <c r="B36" s="247"/>
      <c r="C36" s="219"/>
      <c r="D36" s="240"/>
      <c r="E36" s="149"/>
      <c r="F36" s="180">
        <f>IF(E36='基本事項入力'!$F$25,'基本事項入力'!$J$25,IF(E36='基本事項入力'!$F$26,'基本事項入力'!$J$26,IF(E36='基本事項入力'!$F$27,'基本事項入力'!$J$27,IF(E36='基本事項入力'!$F$28,'基本事項入力'!$J$28,IF(E36='基本事項入力'!$F$29,'基本事項入力'!$J$29,IF(E36='基本事項入力'!$F$30,'基本事項入力'!$J$30,0))))))</f>
        <v>0</v>
      </c>
      <c r="G36" s="150"/>
      <c r="H36" s="133">
        <f>F36*G36</f>
        <v>0</v>
      </c>
      <c r="I36" s="241"/>
      <c r="J36" s="242"/>
      <c r="K36" s="242"/>
      <c r="L36" s="242"/>
      <c r="M36" s="218"/>
      <c r="N36" s="226"/>
      <c r="O36" s="228"/>
      <c r="P36" s="230"/>
      <c r="Q36" s="219"/>
      <c r="R36" s="212"/>
      <c r="S36" s="223"/>
      <c r="T36" s="215"/>
      <c r="U36" s="238"/>
    </row>
    <row r="37" spans="2:21" ht="11.25">
      <c r="B37" s="247"/>
      <c r="C37" s="219"/>
      <c r="D37" s="240"/>
      <c r="E37" s="149"/>
      <c r="F37" s="180">
        <f>IF(E37='基本事項入力'!$F$25,'基本事項入力'!$J$25,IF(E37='基本事項入力'!$F$26,'基本事項入力'!$J$26,IF(E37='基本事項入力'!$F$27,'基本事項入力'!$J$27,IF(E37='基本事項入力'!$F$28,'基本事項入力'!$J$28,IF(E37='基本事項入力'!$F$29,'基本事項入力'!$J$29,IF(E37='基本事項入力'!$F$30,'基本事項入力'!$J$30,0))))))</f>
        <v>0</v>
      </c>
      <c r="G37" s="150"/>
      <c r="H37" s="133">
        <f>F37*G37</f>
        <v>0</v>
      </c>
      <c r="I37" s="241"/>
      <c r="J37" s="242"/>
      <c r="K37" s="242"/>
      <c r="L37" s="242"/>
      <c r="M37" s="218"/>
      <c r="N37" s="226"/>
      <c r="O37" s="228"/>
      <c r="P37" s="230"/>
      <c r="Q37" s="219"/>
      <c r="R37" s="212"/>
      <c r="S37" s="223"/>
      <c r="T37" s="215"/>
      <c r="U37" s="238"/>
    </row>
    <row r="38" spans="2:21" ht="11.25">
      <c r="B38" s="247"/>
      <c r="C38" s="219"/>
      <c r="D38" s="240"/>
      <c r="E38" s="127" t="s">
        <v>156</v>
      </c>
      <c r="F38" s="180"/>
      <c r="G38" s="115"/>
      <c r="H38" s="133">
        <f>SUM(H35:H37)</f>
        <v>0</v>
      </c>
      <c r="I38" s="241"/>
      <c r="J38" s="242"/>
      <c r="K38" s="242"/>
      <c r="L38" s="242"/>
      <c r="M38" s="218"/>
      <c r="N38" s="226"/>
      <c r="O38" s="228"/>
      <c r="P38" s="230"/>
      <c r="Q38" s="219"/>
      <c r="R38" s="212"/>
      <c r="S38" s="223"/>
      <c r="T38" s="215"/>
      <c r="U38" s="238"/>
    </row>
    <row r="39" spans="2:21" ht="11.25">
      <c r="B39" s="247"/>
      <c r="C39" s="243" t="s">
        <v>163</v>
      </c>
      <c r="D39" s="240"/>
      <c r="E39" s="149"/>
      <c r="F39" s="180">
        <f>IF(E39='基本事項入力'!$F$25,'基本事項入力'!$J$25,IF(E39='基本事項入力'!$F$26,'基本事項入力'!$J$26,IF(E39='基本事項入力'!$F$27,'基本事項入力'!$J$27,IF(E39='基本事項入力'!$F$28,'基本事項入力'!$J$28,IF(E39='基本事項入力'!$F$29,'基本事項入力'!$J$29,IF(E39='基本事項入力'!$F$30,'基本事項入力'!$J$30,0))))))</f>
        <v>0</v>
      </c>
      <c r="G39" s="150"/>
      <c r="H39" s="133">
        <f>F39*G39</f>
        <v>0</v>
      </c>
      <c r="I39" s="241">
        <f>'基本事項入力'!F19</f>
        <v>0</v>
      </c>
      <c r="J39" s="219">
        <f>'基本事項入力'!J19</f>
        <v>0</v>
      </c>
      <c r="K39" s="220">
        <f>I39*J39</f>
        <v>0</v>
      </c>
      <c r="L39" s="236">
        <f>IF(K39=0,"",H42/K39)</f>
      </c>
      <c r="M39" s="218"/>
      <c r="N39" s="226"/>
      <c r="O39" s="228"/>
      <c r="P39" s="230"/>
      <c r="Q39" s="219"/>
      <c r="R39" s="212"/>
      <c r="S39" s="223"/>
      <c r="T39" s="215"/>
      <c r="U39" s="238"/>
    </row>
    <row r="40" spans="2:21" ht="11.25">
      <c r="B40" s="247"/>
      <c r="C40" s="243"/>
      <c r="D40" s="240"/>
      <c r="E40" s="149"/>
      <c r="F40" s="180">
        <f>IF(E40='基本事項入力'!$F$25,'基本事項入力'!$J$25,IF(E40='基本事項入力'!$F$26,'基本事項入力'!$J$26,IF(E40='基本事項入力'!$F$27,'基本事項入力'!$J$27,IF(E40='基本事項入力'!$F$28,'基本事項入力'!$J$28,IF(E40='基本事項入力'!$F$29,'基本事項入力'!$J$29,IF(E40='基本事項入力'!$F$30,'基本事項入力'!$J$30,0))))))</f>
        <v>0</v>
      </c>
      <c r="G40" s="150"/>
      <c r="H40" s="133">
        <f>F40*G40</f>
        <v>0</v>
      </c>
      <c r="I40" s="241"/>
      <c r="J40" s="219"/>
      <c r="K40" s="220"/>
      <c r="L40" s="236"/>
      <c r="M40" s="218"/>
      <c r="N40" s="226"/>
      <c r="O40" s="228"/>
      <c r="P40" s="230"/>
      <c r="Q40" s="219"/>
      <c r="R40" s="212"/>
      <c r="S40" s="223"/>
      <c r="T40" s="215"/>
      <c r="U40" s="238"/>
    </row>
    <row r="41" spans="2:21" ht="11.25">
      <c r="B41" s="247"/>
      <c r="C41" s="219"/>
      <c r="D41" s="240"/>
      <c r="E41" s="149"/>
      <c r="F41" s="180">
        <f>IF(E41='基本事項入力'!$F$25,'基本事項入力'!$J$25,IF(E41='基本事項入力'!$F$26,'基本事項入力'!$J$26,IF(E41='基本事項入力'!$F$27,'基本事項入力'!$J$27,IF(E41='基本事項入力'!$F$28,'基本事項入力'!$J$28,IF(E41='基本事項入力'!$F$29,'基本事項入力'!$J$29,IF(E41='基本事項入力'!$F$30,'基本事項入力'!$J$30,0))))))</f>
        <v>0</v>
      </c>
      <c r="G41" s="150"/>
      <c r="H41" s="133">
        <f>F41*G41</f>
        <v>0</v>
      </c>
      <c r="I41" s="241"/>
      <c r="J41" s="219"/>
      <c r="K41" s="220"/>
      <c r="L41" s="236"/>
      <c r="M41" s="218"/>
      <c r="N41" s="226"/>
      <c r="O41" s="228"/>
      <c r="P41" s="230"/>
      <c r="Q41" s="219"/>
      <c r="R41" s="212"/>
      <c r="S41" s="223"/>
      <c r="T41" s="215"/>
      <c r="U41" s="238"/>
    </row>
    <row r="42" spans="2:21" ht="11.25">
      <c r="B42" s="247"/>
      <c r="C42" s="219"/>
      <c r="D42" s="240"/>
      <c r="E42" s="127" t="s">
        <v>156</v>
      </c>
      <c r="F42" s="115"/>
      <c r="G42" s="115"/>
      <c r="H42" s="133">
        <f>SUM(H39:H41)</f>
        <v>0</v>
      </c>
      <c r="I42" s="241"/>
      <c r="J42" s="219"/>
      <c r="K42" s="220"/>
      <c r="L42" s="236"/>
      <c r="M42" s="218"/>
      <c r="N42" s="226"/>
      <c r="O42" s="228"/>
      <c r="P42" s="230"/>
      <c r="Q42" s="219"/>
      <c r="R42" s="212"/>
      <c r="S42" s="223"/>
      <c r="T42" s="215"/>
      <c r="U42" s="238"/>
    </row>
    <row r="43" spans="2:21" ht="12" thickBot="1">
      <c r="B43" s="260"/>
      <c r="C43" s="120" t="s">
        <v>154</v>
      </c>
      <c r="D43" s="124"/>
      <c r="E43" s="244"/>
      <c r="F43" s="245"/>
      <c r="G43" s="245"/>
      <c r="H43" s="134">
        <f>H34+H38+H42</f>
        <v>0</v>
      </c>
      <c r="I43" s="128">
        <f>'基本事項入力'!F6</f>
        <v>0</v>
      </c>
      <c r="J43" s="121">
        <f>'基本事項入力'!J6</f>
        <v>0</v>
      </c>
      <c r="K43" s="122">
        <f>I43*J43</f>
        <v>0</v>
      </c>
      <c r="L43" s="120"/>
      <c r="M43" s="120"/>
      <c r="N43" s="120"/>
      <c r="O43" s="124"/>
      <c r="P43" s="258"/>
      <c r="Q43" s="259"/>
      <c r="R43" s="254"/>
      <c r="S43" s="255"/>
      <c r="T43" s="256"/>
      <c r="U43" s="257"/>
    </row>
    <row r="44" spans="2:21" ht="12" customHeight="1" thickTop="1">
      <c r="B44" s="246" t="s">
        <v>161</v>
      </c>
      <c r="C44" s="249" t="s">
        <v>162</v>
      </c>
      <c r="D44" s="250"/>
      <c r="E44" s="151"/>
      <c r="F44" s="179">
        <f>IF(E44='基本事項入力'!$F$25,'基本事項入力'!$J$25,IF(E44='基本事項入力'!$F$26,'基本事項入力'!$J$26,IF(E44='基本事項入力'!$F$27,'基本事項入力'!$J$27,IF(E44='基本事項入力'!$F$28,'基本事項入力'!$J$28,IF(E44='基本事項入力'!$F$29,'基本事項入力'!$J$29,IF(E44='基本事項入力'!$F$30,'基本事項入力'!$J$30,0))))))</f>
        <v>0</v>
      </c>
      <c r="G44" s="152"/>
      <c r="H44" s="132">
        <f>F44*G44</f>
        <v>0</v>
      </c>
      <c r="I44" s="253">
        <f>'基本事項入力'!F14</f>
        <v>0</v>
      </c>
      <c r="J44" s="232">
        <f>'基本事項入力'!J14</f>
        <v>0</v>
      </c>
      <c r="K44" s="234">
        <f>I44*J44</f>
        <v>0</v>
      </c>
      <c r="L44" s="235">
        <f>IF(K44=0,"",H47/K44)</f>
      </c>
      <c r="M44" s="217" t="str">
        <f>IF(L44=0,IF(L52=0,"",IF(L44&gt;1,IF(L52&gt;1,"適","不適"),"不適")),IF(L44&gt;1,IF(L52&gt;1,"適","不適"),"不適"))</f>
        <v>適</v>
      </c>
      <c r="N44" s="225">
        <f>IF(M44="","",IF(M44="適","",IF(L44/L52&lt;1,L44/L52,L52/L44)))</f>
      </c>
      <c r="O44" s="227">
        <f>IF(M44="","",IF(M44="適","",IF(N44&gt;=0.5,"適","不適")))</f>
      </c>
      <c r="P44" s="229">
        <f>'基本事項入力'!F9</f>
        <v>0</v>
      </c>
      <c r="Q44" s="232">
        <v>50</v>
      </c>
      <c r="R44" s="211">
        <f>P44*Q44</f>
        <v>0</v>
      </c>
      <c r="S44" s="222">
        <f>IF(K56&lt;R44,R44,K56)</f>
        <v>0</v>
      </c>
      <c r="T44" s="214">
        <f>H56</f>
        <v>0</v>
      </c>
      <c r="U44" s="237">
        <f>IF(S44=0,"",IF(S44&lt;T44,"適","不適"))</f>
      </c>
    </row>
    <row r="45" spans="2:21" ht="11.25">
      <c r="B45" s="247"/>
      <c r="C45" s="243"/>
      <c r="D45" s="240"/>
      <c r="E45" s="153"/>
      <c r="F45" s="180">
        <f>IF(E45='基本事項入力'!$F$25,'基本事項入力'!$J$25,IF(E45='基本事項入力'!$F$26,'基本事項入力'!$J$26,IF(E45='基本事項入力'!$F$27,'基本事項入力'!$J$27,IF(E45='基本事項入力'!$F$28,'基本事項入力'!$J$28,IF(E45='基本事項入力'!$F$29,'基本事項入力'!$J$29,IF(E45='基本事項入力'!$F$30,'基本事項入力'!$J$30,0))))))</f>
        <v>0</v>
      </c>
      <c r="G45" s="154"/>
      <c r="H45" s="133">
        <f>F45*G45</f>
        <v>0</v>
      </c>
      <c r="I45" s="241"/>
      <c r="J45" s="219"/>
      <c r="K45" s="220"/>
      <c r="L45" s="236"/>
      <c r="M45" s="218"/>
      <c r="N45" s="226"/>
      <c r="O45" s="228"/>
      <c r="P45" s="230"/>
      <c r="Q45" s="219"/>
      <c r="R45" s="212"/>
      <c r="S45" s="223"/>
      <c r="T45" s="215"/>
      <c r="U45" s="238"/>
    </row>
    <row r="46" spans="2:21" ht="11.25">
      <c r="B46" s="247"/>
      <c r="C46" s="219"/>
      <c r="D46" s="240"/>
      <c r="E46" s="153"/>
      <c r="F46" s="180">
        <f>IF(E46='基本事項入力'!$F$25,'基本事項入力'!$J$25,IF(E46='基本事項入力'!$F$26,'基本事項入力'!$J$26,IF(E46='基本事項入力'!$F$27,'基本事項入力'!$J$27,IF(E46='基本事項入力'!$F$28,'基本事項入力'!$J$28,IF(E46='基本事項入力'!$F$29,'基本事項入力'!$J$29,IF(E46='基本事項入力'!$F$30,'基本事項入力'!$J$30,0))))))</f>
        <v>0</v>
      </c>
      <c r="G46" s="154"/>
      <c r="H46" s="133">
        <f>F46*G46</f>
        <v>0</v>
      </c>
      <c r="I46" s="241"/>
      <c r="J46" s="219"/>
      <c r="K46" s="220"/>
      <c r="L46" s="236"/>
      <c r="M46" s="218"/>
      <c r="N46" s="226"/>
      <c r="O46" s="228"/>
      <c r="P46" s="230"/>
      <c r="Q46" s="219"/>
      <c r="R46" s="212"/>
      <c r="S46" s="223"/>
      <c r="T46" s="215"/>
      <c r="U46" s="238"/>
    </row>
    <row r="47" spans="2:21" ht="11.25">
      <c r="B47" s="247"/>
      <c r="C47" s="219"/>
      <c r="D47" s="240"/>
      <c r="E47" s="127" t="s">
        <v>156</v>
      </c>
      <c r="F47" s="180"/>
      <c r="G47" s="115"/>
      <c r="H47" s="133">
        <f>SUM(H44:H46)</f>
        <v>0</v>
      </c>
      <c r="I47" s="241"/>
      <c r="J47" s="219"/>
      <c r="K47" s="220"/>
      <c r="L47" s="236"/>
      <c r="M47" s="218"/>
      <c r="N47" s="226"/>
      <c r="O47" s="228"/>
      <c r="P47" s="230"/>
      <c r="Q47" s="219"/>
      <c r="R47" s="212"/>
      <c r="S47" s="223"/>
      <c r="T47" s="215"/>
      <c r="U47" s="238"/>
    </row>
    <row r="48" spans="2:21" ht="11.25">
      <c r="B48" s="247"/>
      <c r="C48" s="219" t="s">
        <v>153</v>
      </c>
      <c r="D48" s="240"/>
      <c r="E48" s="153"/>
      <c r="F48" s="180">
        <f>IF(E48='基本事項入力'!$F$25,'基本事項入力'!$J$25,IF(E48='基本事項入力'!$F$26,'基本事項入力'!$J$26,IF(E48='基本事項入力'!$F$27,'基本事項入力'!$J$27,IF(E48='基本事項入力'!$F$28,'基本事項入力'!$J$28,IF(E48='基本事項入力'!$F$29,'基本事項入力'!$J$29,IF(E48='基本事項入力'!$F$30,'基本事項入力'!$J$30,0))))))</f>
        <v>0</v>
      </c>
      <c r="G48" s="154"/>
      <c r="H48" s="133">
        <f>F48*G48</f>
        <v>0</v>
      </c>
      <c r="I48" s="241">
        <f>I56-(I44+I52)</f>
        <v>0</v>
      </c>
      <c r="J48" s="242"/>
      <c r="K48" s="242"/>
      <c r="L48" s="242"/>
      <c r="M48" s="218"/>
      <c r="N48" s="226"/>
      <c r="O48" s="228"/>
      <c r="P48" s="230"/>
      <c r="Q48" s="219"/>
      <c r="R48" s="212"/>
      <c r="S48" s="223"/>
      <c r="T48" s="215"/>
      <c r="U48" s="238"/>
    </row>
    <row r="49" spans="2:21" ht="11.25">
      <c r="B49" s="247"/>
      <c r="C49" s="219"/>
      <c r="D49" s="240"/>
      <c r="E49" s="153"/>
      <c r="F49" s="180">
        <f>IF(E49='基本事項入力'!$F$25,'基本事項入力'!$J$25,IF(E49='基本事項入力'!$F$26,'基本事項入力'!$J$26,IF(E49='基本事項入力'!$F$27,'基本事項入力'!$J$27,IF(E49='基本事項入力'!$F$28,'基本事項入力'!$J$28,IF(E49='基本事項入力'!$F$29,'基本事項入力'!$J$29,IF(E49='基本事項入力'!$F$30,'基本事項入力'!$J$30,0))))))</f>
        <v>0</v>
      </c>
      <c r="G49" s="154"/>
      <c r="H49" s="133">
        <f>F49*G49</f>
        <v>0</v>
      </c>
      <c r="I49" s="241"/>
      <c r="J49" s="242"/>
      <c r="K49" s="242"/>
      <c r="L49" s="242"/>
      <c r="M49" s="218"/>
      <c r="N49" s="226"/>
      <c r="O49" s="228"/>
      <c r="P49" s="230"/>
      <c r="Q49" s="219"/>
      <c r="R49" s="212"/>
      <c r="S49" s="223"/>
      <c r="T49" s="215"/>
      <c r="U49" s="238"/>
    </row>
    <row r="50" spans="2:21" ht="11.25">
      <c r="B50" s="247"/>
      <c r="C50" s="219"/>
      <c r="D50" s="240"/>
      <c r="E50" s="153"/>
      <c r="F50" s="180">
        <f>IF(E50='基本事項入力'!$F$25,'基本事項入力'!$J$25,IF(E50='基本事項入力'!$F$26,'基本事項入力'!$J$26,IF(E50='基本事項入力'!$F$27,'基本事項入力'!$J$27,IF(E50='基本事項入力'!$F$28,'基本事項入力'!$J$28,IF(E50='基本事項入力'!$F$29,'基本事項入力'!$J$29,IF(E50='基本事項入力'!$F$30,'基本事項入力'!$J$30,0))))))</f>
        <v>0</v>
      </c>
      <c r="G50" s="154"/>
      <c r="H50" s="133">
        <f>F50*G50</f>
        <v>0</v>
      </c>
      <c r="I50" s="241"/>
      <c r="J50" s="242"/>
      <c r="K50" s="242"/>
      <c r="L50" s="242"/>
      <c r="M50" s="218"/>
      <c r="N50" s="226"/>
      <c r="O50" s="228"/>
      <c r="P50" s="230"/>
      <c r="Q50" s="219"/>
      <c r="R50" s="212"/>
      <c r="S50" s="223"/>
      <c r="T50" s="215"/>
      <c r="U50" s="238"/>
    </row>
    <row r="51" spans="2:21" ht="11.25">
      <c r="B51" s="247"/>
      <c r="C51" s="219"/>
      <c r="D51" s="240"/>
      <c r="E51" s="127" t="s">
        <v>156</v>
      </c>
      <c r="F51" s="180"/>
      <c r="G51" s="115"/>
      <c r="H51" s="133">
        <f>SUM(H48:H50)</f>
        <v>0</v>
      </c>
      <c r="I51" s="241"/>
      <c r="J51" s="242"/>
      <c r="K51" s="242"/>
      <c r="L51" s="242"/>
      <c r="M51" s="218"/>
      <c r="N51" s="226"/>
      <c r="O51" s="228"/>
      <c r="P51" s="230"/>
      <c r="Q51" s="219"/>
      <c r="R51" s="212"/>
      <c r="S51" s="223"/>
      <c r="T51" s="215"/>
      <c r="U51" s="238"/>
    </row>
    <row r="52" spans="2:21" ht="11.25" customHeight="1">
      <c r="B52" s="247"/>
      <c r="C52" s="243" t="s">
        <v>163</v>
      </c>
      <c r="D52" s="240"/>
      <c r="E52" s="153"/>
      <c r="F52" s="180">
        <f>IF(E52='基本事項入力'!$F$25,'基本事項入力'!$J$25,IF(E52='基本事項入力'!$F$26,'基本事項入力'!$J$26,IF(E52='基本事項入力'!$F$27,'基本事項入力'!$J$27,IF(E52='基本事項入力'!$F$28,'基本事項入力'!$J$28,IF(E52='基本事項入力'!$F$29,'基本事項入力'!$J$29,IF(E52='基本事項入力'!$F$30,'基本事項入力'!$J$30,0))))))</f>
        <v>0</v>
      </c>
      <c r="G52" s="154"/>
      <c r="H52" s="133">
        <f>F52*G52</f>
        <v>0</v>
      </c>
      <c r="I52" s="241">
        <f>'基本事項入力'!F15</f>
        <v>0</v>
      </c>
      <c r="J52" s="219">
        <f>'基本事項入力'!J15</f>
        <v>0</v>
      </c>
      <c r="K52" s="220">
        <f>I52*J52</f>
        <v>0</v>
      </c>
      <c r="L52" s="221">
        <f>IF(K52=0,"",H55/K52)</f>
      </c>
      <c r="M52" s="218"/>
      <c r="N52" s="226"/>
      <c r="O52" s="228"/>
      <c r="P52" s="230"/>
      <c r="Q52" s="219"/>
      <c r="R52" s="212"/>
      <c r="S52" s="223"/>
      <c r="T52" s="215"/>
      <c r="U52" s="238"/>
    </row>
    <row r="53" spans="2:21" ht="11.25">
      <c r="B53" s="247"/>
      <c r="C53" s="243"/>
      <c r="D53" s="240"/>
      <c r="E53" s="153"/>
      <c r="F53" s="180">
        <f>IF(E53='基本事項入力'!$F$25,'基本事項入力'!$J$25,IF(E53='基本事項入力'!$F$26,'基本事項入力'!$J$26,IF(E53='基本事項入力'!$F$27,'基本事項入力'!$J$27,IF(E53='基本事項入力'!$F$28,'基本事項入力'!$J$28,IF(E53='基本事項入力'!$F$29,'基本事項入力'!$J$29,IF(E53='基本事項入力'!$F$30,'基本事項入力'!$J$30,0))))))</f>
        <v>0</v>
      </c>
      <c r="G53" s="154"/>
      <c r="H53" s="133">
        <f>F53*G53</f>
        <v>0</v>
      </c>
      <c r="I53" s="241"/>
      <c r="J53" s="219"/>
      <c r="K53" s="220"/>
      <c r="L53" s="221"/>
      <c r="M53" s="218"/>
      <c r="N53" s="226"/>
      <c r="O53" s="228"/>
      <c r="P53" s="230"/>
      <c r="Q53" s="219"/>
      <c r="R53" s="212"/>
      <c r="S53" s="223"/>
      <c r="T53" s="215"/>
      <c r="U53" s="238"/>
    </row>
    <row r="54" spans="2:21" ht="11.25">
      <c r="B54" s="247"/>
      <c r="C54" s="219"/>
      <c r="D54" s="240"/>
      <c r="E54" s="153"/>
      <c r="F54" s="180">
        <f>IF(E54='基本事項入力'!$F$25,'基本事項入力'!$J$25,IF(E54='基本事項入力'!$F$26,'基本事項入力'!$J$26,IF(E54='基本事項入力'!$F$27,'基本事項入力'!$J$27,IF(E54='基本事項入力'!$F$28,'基本事項入力'!$J$28,IF(E54='基本事項入力'!$F$29,'基本事項入力'!$J$29,IF(E54='基本事項入力'!$F$30,'基本事項入力'!$J$30,0))))))</f>
        <v>0</v>
      </c>
      <c r="G54" s="154"/>
      <c r="H54" s="133">
        <f>F54*G54</f>
        <v>0</v>
      </c>
      <c r="I54" s="241"/>
      <c r="J54" s="219"/>
      <c r="K54" s="220"/>
      <c r="L54" s="221"/>
      <c r="M54" s="218"/>
      <c r="N54" s="226"/>
      <c r="O54" s="228"/>
      <c r="P54" s="230"/>
      <c r="Q54" s="219"/>
      <c r="R54" s="212"/>
      <c r="S54" s="223"/>
      <c r="T54" s="215"/>
      <c r="U54" s="238"/>
    </row>
    <row r="55" spans="2:21" ht="11.25">
      <c r="B55" s="247"/>
      <c r="C55" s="219"/>
      <c r="D55" s="240"/>
      <c r="E55" s="127" t="s">
        <v>156</v>
      </c>
      <c r="F55" s="115"/>
      <c r="G55" s="115"/>
      <c r="H55" s="133">
        <f>SUM(H52:H54)</f>
        <v>0</v>
      </c>
      <c r="I55" s="241"/>
      <c r="J55" s="219"/>
      <c r="K55" s="220"/>
      <c r="L55" s="221"/>
      <c r="M55" s="218"/>
      <c r="N55" s="226"/>
      <c r="O55" s="228"/>
      <c r="P55" s="230"/>
      <c r="Q55" s="219"/>
      <c r="R55" s="212"/>
      <c r="S55" s="223"/>
      <c r="T55" s="215"/>
      <c r="U55" s="238"/>
    </row>
    <row r="56" spans="2:21" ht="11.25">
      <c r="B56" s="248"/>
      <c r="C56" s="114" t="s">
        <v>154</v>
      </c>
      <c r="D56" s="129"/>
      <c r="E56" s="251"/>
      <c r="F56" s="252"/>
      <c r="G56" s="252"/>
      <c r="H56" s="135">
        <f>H47+H51+H55</f>
        <v>0</v>
      </c>
      <c r="I56" s="130">
        <f>'基本事項入力'!F5</f>
        <v>0</v>
      </c>
      <c r="J56" s="116">
        <f>'基本事項入力'!J5</f>
        <v>0</v>
      </c>
      <c r="K56" s="117">
        <f>I56*J56</f>
        <v>0</v>
      </c>
      <c r="L56" s="114"/>
      <c r="M56" s="114"/>
      <c r="N56" s="114"/>
      <c r="O56" s="129"/>
      <c r="P56" s="231"/>
      <c r="Q56" s="233"/>
      <c r="R56" s="213"/>
      <c r="S56" s="224"/>
      <c r="T56" s="216"/>
      <c r="U56" s="239"/>
    </row>
  </sheetData>
  <sheetProtection/>
  <mergeCells count="115">
    <mergeCell ref="R5:R17"/>
    <mergeCell ref="S5:S17"/>
    <mergeCell ref="T5:T17"/>
    <mergeCell ref="U5:U17"/>
    <mergeCell ref="N5:N16"/>
    <mergeCell ref="O5:O16"/>
    <mergeCell ref="P5:P17"/>
    <mergeCell ref="Q5:Q17"/>
    <mergeCell ref="J13:J16"/>
    <mergeCell ref="K13:K16"/>
    <mergeCell ref="L13:L16"/>
    <mergeCell ref="M5:M16"/>
    <mergeCell ref="J9:L12"/>
    <mergeCell ref="J5:J8"/>
    <mergeCell ref="K5:K8"/>
    <mergeCell ref="L5:L8"/>
    <mergeCell ref="E17:G17"/>
    <mergeCell ref="I5:I8"/>
    <mergeCell ref="I9:I12"/>
    <mergeCell ref="I13:I16"/>
    <mergeCell ref="E3:H3"/>
    <mergeCell ref="C9:C12"/>
    <mergeCell ref="C13:C16"/>
    <mergeCell ref="D9:D12"/>
    <mergeCell ref="D13:D16"/>
    <mergeCell ref="I3:O3"/>
    <mergeCell ref="B3:B4"/>
    <mergeCell ref="C3:C4"/>
    <mergeCell ref="D3:D4"/>
    <mergeCell ref="D5:D8"/>
    <mergeCell ref="C5:C8"/>
    <mergeCell ref="B5:B17"/>
    <mergeCell ref="P3:R3"/>
    <mergeCell ref="S3:U3"/>
    <mergeCell ref="B18:B30"/>
    <mergeCell ref="C18:C21"/>
    <mergeCell ref="D18:D21"/>
    <mergeCell ref="I18:I21"/>
    <mergeCell ref="J18:J21"/>
    <mergeCell ref="K18:K21"/>
    <mergeCell ref="L18:L21"/>
    <mergeCell ref="M18:M29"/>
    <mergeCell ref="N18:N29"/>
    <mergeCell ref="O18:O29"/>
    <mergeCell ref="P18:P30"/>
    <mergeCell ref="Q18:Q30"/>
    <mergeCell ref="R18:R30"/>
    <mergeCell ref="S18:S30"/>
    <mergeCell ref="T18:T30"/>
    <mergeCell ref="U18:U30"/>
    <mergeCell ref="C22:C25"/>
    <mergeCell ref="D22:D25"/>
    <mergeCell ref="I22:I25"/>
    <mergeCell ref="J22:L25"/>
    <mergeCell ref="C26:C29"/>
    <mergeCell ref="D26:D29"/>
    <mergeCell ref="I26:I29"/>
    <mergeCell ref="J26:J29"/>
    <mergeCell ref="Q31:Q43"/>
    <mergeCell ref="K26:K29"/>
    <mergeCell ref="L26:L29"/>
    <mergeCell ref="E30:G30"/>
    <mergeCell ref="B31:B43"/>
    <mergeCell ref="C31:C34"/>
    <mergeCell ref="D31:D34"/>
    <mergeCell ref="I31:I34"/>
    <mergeCell ref="J31:J34"/>
    <mergeCell ref="K31:K34"/>
    <mergeCell ref="D39:D42"/>
    <mergeCell ref="L39:L42"/>
    <mergeCell ref="M31:M42"/>
    <mergeCell ref="N31:N42"/>
    <mergeCell ref="O31:O42"/>
    <mergeCell ref="P31:P43"/>
    <mergeCell ref="L31:L34"/>
    <mergeCell ref="J44:J47"/>
    <mergeCell ref="R31:R43"/>
    <mergeCell ref="S31:S43"/>
    <mergeCell ref="T31:T43"/>
    <mergeCell ref="U31:U43"/>
    <mergeCell ref="C35:C38"/>
    <mergeCell ref="D35:D38"/>
    <mergeCell ref="I35:I38"/>
    <mergeCell ref="J35:L38"/>
    <mergeCell ref="C39:C42"/>
    <mergeCell ref="I52:I55"/>
    <mergeCell ref="I39:I42"/>
    <mergeCell ref="J39:J42"/>
    <mergeCell ref="K39:K42"/>
    <mergeCell ref="E43:G43"/>
    <mergeCell ref="B44:B56"/>
    <mergeCell ref="C44:C47"/>
    <mergeCell ref="D44:D47"/>
    <mergeCell ref="E56:G56"/>
    <mergeCell ref="I44:I47"/>
    <mergeCell ref="Q44:Q56"/>
    <mergeCell ref="K44:K47"/>
    <mergeCell ref="L44:L47"/>
    <mergeCell ref="U44:U56"/>
    <mergeCell ref="C48:C51"/>
    <mergeCell ref="D48:D51"/>
    <mergeCell ref="I48:I51"/>
    <mergeCell ref="J48:L51"/>
    <mergeCell ref="C52:C55"/>
    <mergeCell ref="D52:D55"/>
    <mergeCell ref="R44:R56"/>
    <mergeCell ref="T44:T56"/>
    <mergeCell ref="M44:M55"/>
    <mergeCell ref="J52:J55"/>
    <mergeCell ref="K52:K55"/>
    <mergeCell ref="L52:L55"/>
    <mergeCell ref="S44:S56"/>
    <mergeCell ref="N44:N55"/>
    <mergeCell ref="O44:O55"/>
    <mergeCell ref="P44:P56"/>
  </mergeCells>
  <dataValidations count="1">
    <dataValidation type="list" allowBlank="1" showInputMessage="1" showErrorMessage="1" sqref="E5:E7 E9:E11 E13:E15 E18:E20 E22:E24 E26:E28 E31:E33 E35:E37 E39:E41 E44:E46 E48:E50 E52:E54">
      <formula1>耐力壁</formula1>
    </dataValidation>
  </dataValidations>
  <printOptions/>
  <pageMargins left="0.48" right="0.38" top="0.77" bottom="0.6" header="0.512" footer="0.512"/>
  <pageSetup fitToHeight="1" fitToWidth="1" horizontalDpi="600" verticalDpi="600" orientation="landscape" paperSize="9" scale="71" r:id="rId1"/>
  <ignoredErrors>
    <ignoredError sqref="H8 H12 H21 H25 H34 H38 H47" formula="1"/>
  </ignoredErrors>
</worksheet>
</file>

<file path=xl/worksheets/sheet4.xml><?xml version="1.0" encoding="utf-8"?>
<worksheet xmlns="http://schemas.openxmlformats.org/spreadsheetml/2006/main" xmlns:r="http://schemas.openxmlformats.org/officeDocument/2006/relationships">
  <sheetPr>
    <tabColor indexed="17"/>
    <pageSetUpPr fitToPage="1"/>
  </sheetPr>
  <dimension ref="A1:X60"/>
  <sheetViews>
    <sheetView showZeros="0" zoomScalePageLayoutView="0" workbookViewId="0" topLeftCell="A1">
      <selection activeCell="Q49" sqref="Q49:T51"/>
    </sheetView>
  </sheetViews>
  <sheetFormatPr defaultColWidth="10.59765625" defaultRowHeight="18" customHeight="1"/>
  <cols>
    <col min="1" max="1" width="3.59765625" style="1" customWidth="1"/>
    <col min="2" max="2" width="3.09765625" style="1" customWidth="1"/>
    <col min="3" max="3" width="7.59765625" style="1" customWidth="1"/>
    <col min="4" max="4" width="2.09765625" style="1" customWidth="1"/>
    <col min="5" max="5" width="5.59765625" style="1" customWidth="1"/>
    <col min="6" max="6" width="2.59765625" style="1" customWidth="1"/>
    <col min="7" max="7" width="9.19921875" style="1" customWidth="1"/>
    <col min="8" max="8" width="3.3984375" style="1" customWidth="1"/>
    <col min="9" max="9" width="2.59765625" style="1" customWidth="1"/>
    <col min="10" max="10" width="6.3984375" style="1" customWidth="1"/>
    <col min="11" max="11" width="3.09765625" style="1" customWidth="1"/>
    <col min="12" max="12" width="3.3984375" style="1" customWidth="1"/>
    <col min="13" max="13" width="5.59765625" style="1" customWidth="1"/>
    <col min="14" max="14" width="2.59765625" style="1" customWidth="1"/>
    <col min="15" max="15" width="9" style="1" customWidth="1"/>
    <col min="16" max="16" width="3.59765625" style="1" customWidth="1"/>
    <col min="17" max="17" width="2.59765625" style="1" customWidth="1"/>
    <col min="18" max="18" width="6.3984375" style="1" customWidth="1"/>
    <col min="19" max="19" width="3.09765625" style="1" customWidth="1"/>
    <col min="20" max="20" width="3.3984375" style="1" customWidth="1"/>
    <col min="21" max="21" width="5.59765625" style="1" customWidth="1"/>
    <col min="22" max="22" width="2.59765625" style="1" customWidth="1"/>
    <col min="23" max="23" width="9" style="1" customWidth="1"/>
    <col min="24" max="24" width="3.59765625" style="1" customWidth="1"/>
    <col min="25" max="16384" width="10.59765625" style="1" customWidth="1"/>
  </cols>
  <sheetData>
    <row r="1" spans="1:24" ht="18" customHeight="1">
      <c r="A1" s="383" t="s">
        <v>71</v>
      </c>
      <c r="B1" s="383"/>
      <c r="C1" s="383"/>
      <c r="D1" s="383"/>
      <c r="E1" s="383"/>
      <c r="F1" s="383"/>
      <c r="G1" s="383"/>
      <c r="H1" s="383"/>
      <c r="I1" s="383"/>
      <c r="J1" s="383"/>
      <c r="K1" s="383"/>
      <c r="L1" s="383"/>
      <c r="M1" s="383"/>
      <c r="N1" s="383"/>
      <c r="O1" s="383"/>
      <c r="P1" s="383"/>
      <c r="Q1" s="383"/>
      <c r="R1" s="383"/>
      <c r="S1" s="383"/>
      <c r="T1" s="383"/>
      <c r="U1" s="383"/>
      <c r="V1" s="383"/>
      <c r="W1" s="383"/>
      <c r="X1" s="383"/>
    </row>
    <row r="2" ht="18" customHeight="1">
      <c r="X2" s="2" t="s">
        <v>37</v>
      </c>
    </row>
    <row r="3" spans="1:24" ht="18" customHeight="1">
      <c r="A3" s="380" t="s">
        <v>174</v>
      </c>
      <c r="B3" s="384" t="s">
        <v>40</v>
      </c>
      <c r="C3" s="385"/>
      <c r="D3" s="385"/>
      <c r="E3" s="385"/>
      <c r="F3" s="385"/>
      <c r="G3" s="385"/>
      <c r="H3" s="386"/>
      <c r="I3" s="316" t="s">
        <v>41</v>
      </c>
      <c r="J3" s="317"/>
      <c r="K3" s="317"/>
      <c r="L3" s="317"/>
      <c r="M3" s="317"/>
      <c r="N3" s="317"/>
      <c r="O3" s="317"/>
      <c r="P3" s="317"/>
      <c r="Q3" s="317"/>
      <c r="R3" s="317"/>
      <c r="S3" s="317"/>
      <c r="T3" s="317"/>
      <c r="U3" s="317"/>
      <c r="V3" s="317"/>
      <c r="W3" s="317"/>
      <c r="X3" s="318"/>
    </row>
    <row r="4" spans="1:24" ht="18" customHeight="1">
      <c r="A4" s="381"/>
      <c r="B4" s="387" t="s">
        <v>42</v>
      </c>
      <c r="C4" s="326"/>
      <c r="D4" s="326"/>
      <c r="E4" s="326"/>
      <c r="F4" s="326"/>
      <c r="G4" s="326"/>
      <c r="H4" s="327"/>
      <c r="I4" s="319" t="s">
        <v>43</v>
      </c>
      <c r="J4" s="320"/>
      <c r="K4" s="320"/>
      <c r="L4" s="320"/>
      <c r="M4" s="320"/>
      <c r="N4" s="320"/>
      <c r="O4" s="320"/>
      <c r="P4" s="320"/>
      <c r="Q4" s="321" t="s">
        <v>26</v>
      </c>
      <c r="R4" s="321"/>
      <c r="S4" s="321"/>
      <c r="T4" s="321"/>
      <c r="U4" s="321"/>
      <c r="V4" s="321"/>
      <c r="W4" s="321"/>
      <c r="X4" s="322"/>
    </row>
    <row r="5" spans="1:24" ht="18" customHeight="1">
      <c r="A5" s="381"/>
      <c r="B5" s="313"/>
      <c r="C5" s="372"/>
      <c r="D5" s="372"/>
      <c r="E5" s="372"/>
      <c r="F5" s="372"/>
      <c r="G5" s="324" t="s">
        <v>17</v>
      </c>
      <c r="H5" s="308"/>
      <c r="I5" s="303"/>
      <c r="J5" s="304"/>
      <c r="K5" s="304"/>
      <c r="L5" s="304"/>
      <c r="M5" s="304"/>
      <c r="N5" s="304"/>
      <c r="O5" s="304"/>
      <c r="P5" s="304"/>
      <c r="Q5" s="314"/>
      <c r="R5" s="314"/>
      <c r="S5" s="314"/>
      <c r="T5" s="314"/>
      <c r="U5" s="314"/>
      <c r="V5" s="314"/>
      <c r="W5" s="314"/>
      <c r="X5" s="315"/>
    </row>
    <row r="6" spans="1:24" ht="18" customHeight="1">
      <c r="A6" s="381"/>
      <c r="B6" s="313"/>
      <c r="C6" s="5" t="s">
        <v>38</v>
      </c>
      <c r="D6" s="5"/>
      <c r="E6" s="48" t="s">
        <v>47</v>
      </c>
      <c r="F6" s="5"/>
      <c r="G6" s="305"/>
      <c r="H6" s="308"/>
      <c r="I6" s="7"/>
      <c r="J6" s="305" t="s">
        <v>48</v>
      </c>
      <c r="K6" s="305"/>
      <c r="L6" s="305"/>
      <c r="M6" s="305"/>
      <c r="N6" s="305"/>
      <c r="O6" s="308" t="s">
        <v>72</v>
      </c>
      <c r="P6" s="308"/>
      <c r="Q6" s="5"/>
      <c r="R6" s="305" t="s">
        <v>49</v>
      </c>
      <c r="S6" s="305"/>
      <c r="T6" s="305"/>
      <c r="U6" s="305"/>
      <c r="V6" s="305"/>
      <c r="W6" s="305" t="s">
        <v>73</v>
      </c>
      <c r="X6" s="310"/>
    </row>
    <row r="7" spans="1:24" ht="18" customHeight="1">
      <c r="A7" s="381"/>
      <c r="B7" s="313"/>
      <c r="C7" s="61">
        <f>'基本事項入力'!F5</f>
        <v>0</v>
      </c>
      <c r="D7" s="45" t="s">
        <v>50</v>
      </c>
      <c r="E7" s="62">
        <f>'基本事項入力'!J5/100</f>
        <v>0</v>
      </c>
      <c r="F7" s="5" t="s">
        <v>51</v>
      </c>
      <c r="G7" s="61">
        <f>ROUNDUP(C7*E7,2)</f>
        <v>0</v>
      </c>
      <c r="H7" s="5"/>
      <c r="I7" s="8"/>
      <c r="J7" s="306">
        <f>'基本事項入力'!F9</f>
        <v>0</v>
      </c>
      <c r="K7" s="307"/>
      <c r="L7" s="309" t="s">
        <v>52</v>
      </c>
      <c r="M7" s="308"/>
      <c r="N7" s="308"/>
      <c r="O7" s="61">
        <f>ROUNDUP(J7*0.5,2)</f>
        <v>0</v>
      </c>
      <c r="P7" s="9"/>
      <c r="Q7" s="6"/>
      <c r="R7" s="311">
        <f>'基本事項入力'!F10</f>
        <v>0</v>
      </c>
      <c r="S7" s="312"/>
      <c r="T7" s="313" t="s">
        <v>52</v>
      </c>
      <c r="U7" s="305"/>
      <c r="V7" s="310"/>
      <c r="W7" s="61">
        <f>ROUNDUP(R7*0.5,2)</f>
        <v>0</v>
      </c>
      <c r="X7" s="10"/>
    </row>
    <row r="8" spans="1:24" ht="18" customHeight="1">
      <c r="A8" s="381"/>
      <c r="B8" s="373"/>
      <c r="C8" s="293"/>
      <c r="D8" s="293"/>
      <c r="E8" s="12" t="s">
        <v>53</v>
      </c>
      <c r="F8" s="12"/>
      <c r="G8" s="293"/>
      <c r="H8" s="301"/>
      <c r="I8" s="302"/>
      <c r="J8" s="301"/>
      <c r="K8" s="301"/>
      <c r="L8" s="301"/>
      <c r="M8" s="301"/>
      <c r="N8" s="301"/>
      <c r="O8" s="301"/>
      <c r="P8" s="301"/>
      <c r="Q8" s="293"/>
      <c r="R8" s="293"/>
      <c r="S8" s="293"/>
      <c r="T8" s="293"/>
      <c r="U8" s="293"/>
      <c r="V8" s="293"/>
      <c r="W8" s="293"/>
      <c r="X8" s="294"/>
    </row>
    <row r="9" spans="1:24" ht="18" customHeight="1">
      <c r="A9" s="381"/>
      <c r="B9" s="325" t="s">
        <v>27</v>
      </c>
      <c r="C9" s="326" t="s">
        <v>18</v>
      </c>
      <c r="D9" s="326"/>
      <c r="E9" s="326"/>
      <c r="F9" s="326"/>
      <c r="G9" s="326"/>
      <c r="H9" s="327"/>
      <c r="I9" s="289" t="s">
        <v>44</v>
      </c>
      <c r="J9" s="290"/>
      <c r="K9" s="290"/>
      <c r="L9" s="290"/>
      <c r="M9" s="290"/>
      <c r="N9" s="290"/>
      <c r="O9" s="290"/>
      <c r="P9" s="300"/>
      <c r="Q9" s="289" t="s">
        <v>54</v>
      </c>
      <c r="R9" s="290"/>
      <c r="S9" s="290"/>
      <c r="T9" s="290"/>
      <c r="U9" s="290"/>
      <c r="V9" s="290"/>
      <c r="W9" s="290"/>
      <c r="X9" s="291"/>
    </row>
    <row r="10" spans="1:24" ht="18" customHeight="1">
      <c r="A10" s="381"/>
      <c r="B10" s="325"/>
      <c r="C10" s="326"/>
      <c r="D10" s="326"/>
      <c r="E10" s="326"/>
      <c r="F10" s="326"/>
      <c r="G10" s="326"/>
      <c r="H10" s="327"/>
      <c r="I10" s="292" t="s">
        <v>45</v>
      </c>
      <c r="J10" s="293"/>
      <c r="K10" s="293"/>
      <c r="L10" s="293"/>
      <c r="M10" s="293"/>
      <c r="N10" s="293"/>
      <c r="O10" s="293"/>
      <c r="P10" s="301"/>
      <c r="Q10" s="292" t="s">
        <v>45</v>
      </c>
      <c r="R10" s="293"/>
      <c r="S10" s="293"/>
      <c r="T10" s="293"/>
      <c r="U10" s="293"/>
      <c r="V10" s="293"/>
      <c r="W10" s="293"/>
      <c r="X10" s="294"/>
    </row>
    <row r="11" spans="1:24" ht="18" customHeight="1">
      <c r="A11" s="381"/>
      <c r="B11" s="325"/>
      <c r="C11" s="404"/>
      <c r="D11" s="404"/>
      <c r="E11" s="404"/>
      <c r="F11" s="404"/>
      <c r="G11" s="404"/>
      <c r="H11" s="405"/>
      <c r="I11" s="295"/>
      <c r="J11" s="296"/>
      <c r="K11" s="295"/>
      <c r="L11" s="296"/>
      <c r="M11" s="176">
        <f>IF(C11='基本事項入力'!$F$25,'基本事項入力'!$J$25,IF(C11='基本事項入力'!$F$26,'基本事項入力'!$J$26,IF(C11='基本事項入力'!$F$27,'基本事項入力'!$J$27,IF(C11='基本事項入力'!$F$28,'基本事項入力'!$J$28,IF(C11='基本事項入力'!$F$29,'基本事項入力'!$J$29,IF(C11='基本事項入力'!$F$30,'基本事項入力'!$J$30,0))))))</f>
        <v>0</v>
      </c>
      <c r="N11" s="297">
        <f>I11*K11*M11</f>
        <v>0</v>
      </c>
      <c r="O11" s="298"/>
      <c r="P11" s="299"/>
      <c r="Q11" s="284"/>
      <c r="R11" s="285"/>
      <c r="S11" s="284"/>
      <c r="T11" s="285"/>
      <c r="U11" s="176">
        <f>IF(C11='基本事項入力'!$F$25,'基本事項入力'!$J$25,IF(C11='基本事項入力'!$F$26,'基本事項入力'!$J$26,IF(C11='基本事項入力'!$F$27,'基本事項入力'!$J$27,IF(C11='基本事項入力'!$F$28,'基本事項入力'!$J$28,IF(C11='基本事項入力'!$F$29,'基本事項入力'!$J$29,IF(C11='基本事項入力'!$F$30,'基本事項入力'!$J$30,0))))))</f>
        <v>0</v>
      </c>
      <c r="V11" s="297">
        <f>Q11*S11*U11</f>
        <v>0</v>
      </c>
      <c r="W11" s="298"/>
      <c r="X11" s="287"/>
    </row>
    <row r="12" spans="1:24" ht="18" customHeight="1">
      <c r="A12" s="381"/>
      <c r="B12" s="325"/>
      <c r="C12" s="404"/>
      <c r="D12" s="404"/>
      <c r="E12" s="404"/>
      <c r="F12" s="404"/>
      <c r="G12" s="404"/>
      <c r="H12" s="405"/>
      <c r="I12" s="295"/>
      <c r="J12" s="296"/>
      <c r="K12" s="295"/>
      <c r="L12" s="296"/>
      <c r="M12" s="176">
        <f>IF(C12='基本事項入力'!$F$25,'基本事項入力'!$J$25,IF(C12='基本事項入力'!$F$26,'基本事項入力'!$J$26,IF(C12='基本事項入力'!$F$27,'基本事項入力'!$J$27,IF(C12='基本事項入力'!$F$28,'基本事項入力'!$J$28,IF(C12='基本事項入力'!$F$29,'基本事項入力'!$J$29,IF(C12='基本事項入力'!$F$30,'基本事項入力'!$J$30,0))))))</f>
        <v>0</v>
      </c>
      <c r="N12" s="297">
        <f>I12*K12*M12</f>
        <v>0</v>
      </c>
      <c r="O12" s="298"/>
      <c r="P12" s="299"/>
      <c r="Q12" s="284"/>
      <c r="R12" s="285"/>
      <c r="S12" s="284"/>
      <c r="T12" s="285"/>
      <c r="U12" s="176">
        <f>IF(C12='基本事項入力'!$F$25,'基本事項入力'!$J$25,IF(C12='基本事項入力'!$F$26,'基本事項入力'!$J$26,IF(C12='基本事項入力'!$F$27,'基本事項入力'!$J$27,IF(C12='基本事項入力'!$F$28,'基本事項入力'!$J$28,IF(C12='基本事項入力'!$F$29,'基本事項入力'!$J$29,IF(C12='基本事項入力'!$F$30,'基本事項入力'!$J$30,0))))))</f>
        <v>0</v>
      </c>
      <c r="V12" s="297">
        <f>Q12*S12*U12</f>
        <v>0</v>
      </c>
      <c r="W12" s="298"/>
      <c r="X12" s="287"/>
    </row>
    <row r="13" spans="1:24" ht="18" customHeight="1">
      <c r="A13" s="381"/>
      <c r="B13" s="325"/>
      <c r="C13" s="404"/>
      <c r="D13" s="404"/>
      <c r="E13" s="404"/>
      <c r="F13" s="404"/>
      <c r="G13" s="404"/>
      <c r="H13" s="405"/>
      <c r="I13" s="295"/>
      <c r="J13" s="296"/>
      <c r="K13" s="295"/>
      <c r="L13" s="296"/>
      <c r="M13" s="176">
        <f>IF(C13='基本事項入力'!$F$25,'基本事項入力'!$J$25,IF(C13='基本事項入力'!$F$26,'基本事項入力'!$J$26,IF(C13='基本事項入力'!$F$27,'基本事項入力'!$J$27,IF(C13='基本事項入力'!$F$28,'基本事項入力'!$J$28,IF(C13='基本事項入力'!$F$29,'基本事項入力'!$J$29,IF(C13='基本事項入力'!$F$30,'基本事項入力'!$J$30,0))))))</f>
        <v>0</v>
      </c>
      <c r="N13" s="297">
        <f>I13*K13*M13</f>
        <v>0</v>
      </c>
      <c r="O13" s="298"/>
      <c r="P13" s="299"/>
      <c r="Q13" s="284"/>
      <c r="R13" s="285"/>
      <c r="S13" s="284"/>
      <c r="T13" s="285"/>
      <c r="U13" s="176">
        <f>IF(C13='基本事項入力'!$F$25,'基本事項入力'!$J$25,IF(C13='基本事項入力'!$F$26,'基本事項入力'!$J$26,IF(C13='基本事項入力'!$F$27,'基本事項入力'!$J$27,IF(C13='基本事項入力'!$F$28,'基本事項入力'!$J$28,IF(C13='基本事項入力'!$F$29,'基本事項入力'!$J$29,IF(C13='基本事項入力'!$F$30,'基本事項入力'!$J$30,0))))))</f>
        <v>0</v>
      </c>
      <c r="V13" s="297">
        <f>Q13*S13*U13</f>
        <v>0</v>
      </c>
      <c r="W13" s="298"/>
      <c r="X13" s="287"/>
    </row>
    <row r="14" spans="1:24" ht="18" customHeight="1">
      <c r="A14" s="381"/>
      <c r="B14" s="325"/>
      <c r="C14" s="404"/>
      <c r="D14" s="404"/>
      <c r="E14" s="404"/>
      <c r="F14" s="404"/>
      <c r="G14" s="404"/>
      <c r="H14" s="405"/>
      <c r="I14" s="295"/>
      <c r="J14" s="296"/>
      <c r="K14" s="295"/>
      <c r="L14" s="296"/>
      <c r="M14" s="176">
        <f>IF(C14='基本事項入力'!$F$25,'基本事項入力'!$J$25,IF(C14='基本事項入力'!$F$26,'基本事項入力'!$J$26,IF(C14='基本事項入力'!$F$27,'基本事項入力'!$J$27,IF(C14='基本事項入力'!$F$28,'基本事項入力'!$J$28,IF(C14='基本事項入力'!$F$29,'基本事項入力'!$J$29,IF(C14='基本事項入力'!$F$30,'基本事項入力'!$J$30,0))))))</f>
        <v>0</v>
      </c>
      <c r="N14" s="297">
        <f>I14*K14*M14</f>
        <v>0</v>
      </c>
      <c r="O14" s="298"/>
      <c r="P14" s="299"/>
      <c r="Q14" s="284"/>
      <c r="R14" s="285"/>
      <c r="S14" s="284"/>
      <c r="T14" s="285"/>
      <c r="U14" s="176">
        <f>IF(C14='基本事項入力'!$F$25,'基本事項入力'!$J$25,IF(C14='基本事項入力'!$F$26,'基本事項入力'!$J$26,IF(C14='基本事項入力'!$F$27,'基本事項入力'!$J$27,IF(C14='基本事項入力'!$F$28,'基本事項入力'!$J$28,IF(C14='基本事項入力'!$F$29,'基本事項入力'!$J$29,IF(C14='基本事項入力'!$F$30,'基本事項入力'!$J$30,0))))))</f>
        <v>0</v>
      </c>
      <c r="V14" s="297">
        <f>Q14*S14*U14</f>
        <v>0</v>
      </c>
      <c r="W14" s="298"/>
      <c r="X14" s="287"/>
    </row>
    <row r="15" spans="1:24" ht="18" customHeight="1">
      <c r="A15" s="381"/>
      <c r="B15" s="325"/>
      <c r="C15" s="404"/>
      <c r="D15" s="404"/>
      <c r="E15" s="404"/>
      <c r="F15" s="404"/>
      <c r="G15" s="404"/>
      <c r="H15" s="405"/>
      <c r="I15" s="295"/>
      <c r="J15" s="296"/>
      <c r="K15" s="295"/>
      <c r="L15" s="296"/>
      <c r="M15" s="176">
        <f>IF(C15='基本事項入力'!$F$25,'基本事項入力'!$J$25,IF(C15='基本事項入力'!$F$26,'基本事項入力'!$J$26,IF(C15='基本事項入力'!$F$27,'基本事項入力'!$J$27,IF(C15='基本事項入力'!$F$28,'基本事項入力'!$J$28,IF(C15='基本事項入力'!$F$29,'基本事項入力'!$J$29,IF(C15='基本事項入力'!$F$30,'基本事項入力'!$J$30,0))))))</f>
        <v>0</v>
      </c>
      <c r="N15" s="297">
        <f>I15*K15*M15</f>
        <v>0</v>
      </c>
      <c r="O15" s="298"/>
      <c r="P15" s="299"/>
      <c r="Q15" s="284"/>
      <c r="R15" s="285"/>
      <c r="S15" s="284"/>
      <c r="T15" s="285"/>
      <c r="U15" s="176">
        <f>IF(C15='基本事項入力'!$F$25,'基本事項入力'!$J$25,IF(C15='基本事項入力'!$F$26,'基本事項入力'!$J$26,IF(C15='基本事項入力'!$F$27,'基本事項入力'!$J$27,IF(C15='基本事項入力'!$F$28,'基本事項入力'!$J$28,IF(C15='基本事項入力'!$F$29,'基本事項入力'!$J$29,IF(C15='基本事項入力'!$F$30,'基本事項入力'!$J$30,0))))))</f>
        <v>0</v>
      </c>
      <c r="V15" s="297">
        <f>Q15*S15*U15</f>
        <v>0</v>
      </c>
      <c r="W15" s="298"/>
      <c r="X15" s="287"/>
    </row>
    <row r="16" spans="1:24" ht="18" customHeight="1">
      <c r="A16" s="381"/>
      <c r="B16" s="328" t="s">
        <v>28</v>
      </c>
      <c r="C16" s="329"/>
      <c r="D16" s="329"/>
      <c r="E16" s="329"/>
      <c r="F16" s="329"/>
      <c r="G16" s="329"/>
      <c r="H16" s="330"/>
      <c r="I16" s="323" t="s">
        <v>55</v>
      </c>
      <c r="J16" s="314"/>
      <c r="K16" s="314"/>
      <c r="L16" s="314"/>
      <c r="M16" s="314"/>
      <c r="N16" s="304"/>
      <c r="O16" s="304"/>
      <c r="P16" s="304"/>
      <c r="Q16" s="334" t="s">
        <v>55</v>
      </c>
      <c r="R16" s="314"/>
      <c r="S16" s="314"/>
      <c r="T16" s="314"/>
      <c r="U16" s="314"/>
      <c r="V16" s="314"/>
      <c r="W16" s="314"/>
      <c r="X16" s="315"/>
    </row>
    <row r="17" spans="1:24" ht="18" customHeight="1">
      <c r="A17" s="381"/>
      <c r="B17" s="328"/>
      <c r="C17" s="329"/>
      <c r="D17" s="329"/>
      <c r="E17" s="329"/>
      <c r="F17" s="329"/>
      <c r="G17" s="329"/>
      <c r="H17" s="330"/>
      <c r="I17" s="335" t="s">
        <v>39</v>
      </c>
      <c r="J17" s="336"/>
      <c r="K17" s="337"/>
      <c r="L17" s="311">
        <f>IF(G7&gt;=O7,G7,O7)</f>
        <v>0</v>
      </c>
      <c r="M17" s="312"/>
      <c r="N17" s="9" t="s">
        <v>56</v>
      </c>
      <c r="O17" s="61">
        <f>SUM(N11:P15)</f>
        <v>0</v>
      </c>
      <c r="P17" s="9" t="s">
        <v>57</v>
      </c>
      <c r="Q17" s="335" t="s">
        <v>83</v>
      </c>
      <c r="R17" s="336"/>
      <c r="S17" s="337"/>
      <c r="T17" s="311">
        <f>IF(G7&gt;=W7,G7,W7)</f>
        <v>0</v>
      </c>
      <c r="U17" s="312"/>
      <c r="V17" s="5" t="s">
        <v>56</v>
      </c>
      <c r="W17" s="61">
        <f>SUM(V11:X15)</f>
        <v>0</v>
      </c>
      <c r="X17" s="10" t="s">
        <v>57</v>
      </c>
    </row>
    <row r="18" spans="1:24" ht="18" customHeight="1">
      <c r="A18" s="381"/>
      <c r="B18" s="331"/>
      <c r="C18" s="332"/>
      <c r="D18" s="332"/>
      <c r="E18" s="332"/>
      <c r="F18" s="332"/>
      <c r="G18" s="332"/>
      <c r="H18" s="333"/>
      <c r="I18" s="275">
        <f>IF(O17=0,"",O17/L17)</f>
      </c>
      <c r="J18" s="276"/>
      <c r="K18" s="276"/>
      <c r="L18" s="276"/>
      <c r="M18" s="276"/>
      <c r="N18" s="277">
        <f>IF(O17=0,"",IF(I18&gt;1,"OK","NG"))</f>
      </c>
      <c r="O18" s="277"/>
      <c r="P18" s="391"/>
      <c r="Q18" s="275">
        <f>IF(W17=0,"",W17/T17)</f>
      </c>
      <c r="R18" s="276"/>
      <c r="S18" s="276"/>
      <c r="T18" s="276"/>
      <c r="U18" s="276"/>
      <c r="V18" s="277">
        <f>IF(W17=0,"",IF(Q18&gt;1,"OK","NG"))</f>
      </c>
      <c r="W18" s="277"/>
      <c r="X18" s="278"/>
    </row>
    <row r="19" spans="1:24" ht="18" customHeight="1">
      <c r="A19" s="381"/>
      <c r="B19" s="388" t="s">
        <v>29</v>
      </c>
      <c r="C19" s="389"/>
      <c r="D19" s="389"/>
      <c r="E19" s="389"/>
      <c r="F19" s="389"/>
      <c r="G19" s="389"/>
      <c r="H19" s="389"/>
      <c r="I19" s="389"/>
      <c r="J19" s="389"/>
      <c r="K19" s="389"/>
      <c r="L19" s="389"/>
      <c r="M19" s="389"/>
      <c r="N19" s="389"/>
      <c r="O19" s="389"/>
      <c r="P19" s="389"/>
      <c r="Q19" s="389"/>
      <c r="R19" s="389"/>
      <c r="S19" s="389"/>
      <c r="T19" s="389"/>
      <c r="U19" s="389"/>
      <c r="V19" s="389"/>
      <c r="W19" s="389"/>
      <c r="X19" s="390"/>
    </row>
    <row r="20" spans="1:24" ht="18" customHeight="1">
      <c r="A20" s="381"/>
      <c r="B20" s="352" t="s">
        <v>30</v>
      </c>
      <c r="C20" s="353"/>
      <c r="D20" s="353"/>
      <c r="E20" s="353"/>
      <c r="F20" s="353"/>
      <c r="G20" s="353"/>
      <c r="H20" s="354"/>
      <c r="I20" s="338"/>
      <c r="J20" s="339"/>
      <c r="K20" s="339"/>
      <c r="L20" s="288" t="s">
        <v>58</v>
      </c>
      <c r="M20" s="288"/>
      <c r="N20" s="339"/>
      <c r="O20" s="339"/>
      <c r="P20" s="345"/>
      <c r="Q20" s="338"/>
      <c r="R20" s="339"/>
      <c r="S20" s="339"/>
      <c r="T20" s="288" t="s">
        <v>58</v>
      </c>
      <c r="U20" s="288"/>
      <c r="V20" s="339"/>
      <c r="W20" s="339"/>
      <c r="X20" s="341"/>
    </row>
    <row r="21" spans="1:24" ht="18" customHeight="1">
      <c r="A21" s="381"/>
      <c r="B21" s="355"/>
      <c r="C21" s="356"/>
      <c r="D21" s="356"/>
      <c r="E21" s="356"/>
      <c r="F21" s="356"/>
      <c r="G21" s="356"/>
      <c r="H21" s="357"/>
      <c r="I21" s="340"/>
      <c r="J21" s="305" t="s">
        <v>205</v>
      </c>
      <c r="K21" s="305"/>
      <c r="L21" s="343" t="s">
        <v>12</v>
      </c>
      <c r="M21" s="343"/>
      <c r="N21" s="305"/>
      <c r="O21" s="305"/>
      <c r="P21" s="308"/>
      <c r="Q21" s="340"/>
      <c r="R21" s="305" t="s">
        <v>15</v>
      </c>
      <c r="S21" s="305"/>
      <c r="T21" s="343" t="s">
        <v>12</v>
      </c>
      <c r="U21" s="343"/>
      <c r="V21" s="305"/>
      <c r="W21" s="305"/>
      <c r="X21" s="310"/>
    </row>
    <row r="22" spans="1:24" ht="18" customHeight="1">
      <c r="A22" s="381"/>
      <c r="B22" s="355"/>
      <c r="C22" s="356"/>
      <c r="D22" s="356"/>
      <c r="E22" s="356"/>
      <c r="F22" s="356"/>
      <c r="G22" s="356"/>
      <c r="H22" s="357"/>
      <c r="I22" s="340"/>
      <c r="J22" s="342" t="s">
        <v>25</v>
      </c>
      <c r="K22" s="342"/>
      <c r="L22" s="343" t="s">
        <v>59</v>
      </c>
      <c r="M22" s="343"/>
      <c r="N22" s="6"/>
      <c r="O22" s="308" t="s">
        <v>80</v>
      </c>
      <c r="P22" s="308"/>
      <c r="Q22" s="340"/>
      <c r="R22" s="342" t="s">
        <v>25</v>
      </c>
      <c r="S22" s="342"/>
      <c r="T22" s="343" t="s">
        <v>59</v>
      </c>
      <c r="U22" s="343"/>
      <c r="V22" s="6"/>
      <c r="W22" s="308" t="s">
        <v>80</v>
      </c>
      <c r="X22" s="310"/>
    </row>
    <row r="23" spans="1:24" ht="18" customHeight="1">
      <c r="A23" s="381"/>
      <c r="B23" s="355"/>
      <c r="C23" s="356"/>
      <c r="D23" s="356"/>
      <c r="E23" s="356"/>
      <c r="F23" s="356"/>
      <c r="G23" s="356"/>
      <c r="H23" s="357"/>
      <c r="I23" s="340"/>
      <c r="J23" s="306">
        <f>'基本事項入力'!F16</f>
        <v>0</v>
      </c>
      <c r="K23" s="307"/>
      <c r="L23" s="44" t="s">
        <v>50</v>
      </c>
      <c r="M23" s="63">
        <f>'基本事項入力'!J16/100</f>
        <v>0</v>
      </c>
      <c r="N23" s="4" t="s">
        <v>51</v>
      </c>
      <c r="O23" s="61">
        <f>ROUNDUP(J23*M23,2)</f>
        <v>0</v>
      </c>
      <c r="P23" s="9"/>
      <c r="Q23" s="340"/>
      <c r="R23" s="306">
        <f>'基本事項入力'!F17</f>
        <v>0</v>
      </c>
      <c r="S23" s="307"/>
      <c r="T23" s="44" t="s">
        <v>50</v>
      </c>
      <c r="U23" s="63">
        <f>'基本事項入力'!J17/100</f>
        <v>0</v>
      </c>
      <c r="V23" s="4" t="s">
        <v>51</v>
      </c>
      <c r="W23" s="61">
        <f>ROUNDUP(R23*U23,2)</f>
        <v>0</v>
      </c>
      <c r="X23" s="10"/>
    </row>
    <row r="24" spans="1:24" ht="18" customHeight="1">
      <c r="A24" s="381"/>
      <c r="B24" s="355"/>
      <c r="C24" s="356"/>
      <c r="D24" s="356"/>
      <c r="E24" s="356"/>
      <c r="F24" s="356"/>
      <c r="G24" s="356"/>
      <c r="H24" s="357"/>
      <c r="I24" s="340"/>
      <c r="J24" s="305"/>
      <c r="K24" s="305"/>
      <c r="L24" s="343" t="s">
        <v>47</v>
      </c>
      <c r="M24" s="343"/>
      <c r="N24" s="305"/>
      <c r="O24" s="305"/>
      <c r="P24" s="308"/>
      <c r="Q24" s="340"/>
      <c r="R24" s="305"/>
      <c r="S24" s="305"/>
      <c r="T24" s="343" t="s">
        <v>47</v>
      </c>
      <c r="U24" s="343"/>
      <c r="V24" s="305"/>
      <c r="W24" s="305"/>
      <c r="X24" s="310"/>
    </row>
    <row r="25" spans="1:24" ht="18" customHeight="1">
      <c r="A25" s="381"/>
      <c r="B25" s="355"/>
      <c r="C25" s="356"/>
      <c r="D25" s="356"/>
      <c r="E25" s="356"/>
      <c r="F25" s="356"/>
      <c r="G25" s="356"/>
      <c r="H25" s="357"/>
      <c r="I25" s="340"/>
      <c r="J25" s="305"/>
      <c r="K25" s="305"/>
      <c r="L25" s="343" t="s">
        <v>12</v>
      </c>
      <c r="M25" s="343"/>
      <c r="N25" s="305"/>
      <c r="O25" s="305"/>
      <c r="P25" s="308"/>
      <c r="Q25" s="340"/>
      <c r="R25" s="305"/>
      <c r="S25" s="305"/>
      <c r="T25" s="343" t="s">
        <v>12</v>
      </c>
      <c r="U25" s="343"/>
      <c r="V25" s="305"/>
      <c r="W25" s="305"/>
      <c r="X25" s="310"/>
    </row>
    <row r="26" spans="1:24" ht="18" customHeight="1">
      <c r="A26" s="381"/>
      <c r="B26" s="358"/>
      <c r="C26" s="359"/>
      <c r="D26" s="359"/>
      <c r="E26" s="359"/>
      <c r="F26" s="359"/>
      <c r="G26" s="359"/>
      <c r="H26" s="360"/>
      <c r="I26" s="292"/>
      <c r="J26" s="293"/>
      <c r="K26" s="293"/>
      <c r="L26" s="344" t="s">
        <v>60</v>
      </c>
      <c r="M26" s="344"/>
      <c r="N26" s="293"/>
      <c r="O26" s="293"/>
      <c r="P26" s="301"/>
      <c r="Q26" s="292"/>
      <c r="R26" s="293"/>
      <c r="S26" s="293"/>
      <c r="T26" s="344" t="s">
        <v>60</v>
      </c>
      <c r="U26" s="344"/>
      <c r="V26" s="293"/>
      <c r="W26" s="293"/>
      <c r="X26" s="294"/>
    </row>
    <row r="27" spans="1:24" ht="18" customHeight="1">
      <c r="A27" s="381"/>
      <c r="B27" s="325" t="s">
        <v>19</v>
      </c>
      <c r="C27" s="326" t="s">
        <v>18</v>
      </c>
      <c r="D27" s="326"/>
      <c r="E27" s="326"/>
      <c r="F27" s="326"/>
      <c r="G27" s="326"/>
      <c r="H27" s="327"/>
      <c r="I27" s="289" t="s">
        <v>204</v>
      </c>
      <c r="J27" s="290"/>
      <c r="K27" s="290"/>
      <c r="L27" s="290"/>
      <c r="M27" s="290"/>
      <c r="N27" s="290"/>
      <c r="O27" s="290"/>
      <c r="P27" s="300"/>
      <c r="Q27" s="289" t="s">
        <v>204</v>
      </c>
      <c r="R27" s="290"/>
      <c r="S27" s="290"/>
      <c r="T27" s="290"/>
      <c r="U27" s="290"/>
      <c r="V27" s="290"/>
      <c r="W27" s="290"/>
      <c r="X27" s="291"/>
    </row>
    <row r="28" spans="1:24" ht="18" customHeight="1">
      <c r="A28" s="381"/>
      <c r="B28" s="325"/>
      <c r="C28" s="326"/>
      <c r="D28" s="326"/>
      <c r="E28" s="326"/>
      <c r="F28" s="326"/>
      <c r="G28" s="326"/>
      <c r="H28" s="327"/>
      <c r="I28" s="292" t="s">
        <v>45</v>
      </c>
      <c r="J28" s="293"/>
      <c r="K28" s="293"/>
      <c r="L28" s="293"/>
      <c r="M28" s="293"/>
      <c r="N28" s="293"/>
      <c r="O28" s="293"/>
      <c r="P28" s="301"/>
      <c r="Q28" s="292" t="s">
        <v>45</v>
      </c>
      <c r="R28" s="293"/>
      <c r="S28" s="293"/>
      <c r="T28" s="293"/>
      <c r="U28" s="293"/>
      <c r="V28" s="293"/>
      <c r="W28" s="293"/>
      <c r="X28" s="294"/>
    </row>
    <row r="29" spans="1:24" ht="18" customHeight="1">
      <c r="A29" s="381"/>
      <c r="B29" s="325"/>
      <c r="C29" s="404"/>
      <c r="D29" s="404"/>
      <c r="E29" s="404"/>
      <c r="F29" s="404"/>
      <c r="G29" s="404"/>
      <c r="H29" s="405"/>
      <c r="I29" s="295"/>
      <c r="J29" s="296"/>
      <c r="K29" s="295"/>
      <c r="L29" s="296"/>
      <c r="M29" s="176">
        <f>IF(C29='基本事項入力'!$F$25,'基本事項入力'!$J$25,IF(C29='基本事項入力'!$F$26,'基本事項入力'!$J$26,IF(C29='基本事項入力'!$F$27,'基本事項入力'!$J$27,IF(C29='基本事項入力'!$F$28,'基本事項入力'!$J$28,IF(C29='基本事項入力'!$F$29,'基本事項入力'!$J$29,IF(C29='基本事項入力'!$F$30,'基本事項入力'!$J$30,0))))))</f>
        <v>0</v>
      </c>
      <c r="N29" s="297">
        <f>I29*K29*M29</f>
        <v>0</v>
      </c>
      <c r="O29" s="298"/>
      <c r="P29" s="299"/>
      <c r="Q29" s="284"/>
      <c r="R29" s="285"/>
      <c r="S29" s="284"/>
      <c r="T29" s="285"/>
      <c r="U29" s="176">
        <f>IF(C29='基本事項入力'!$F$25,'基本事項入力'!$J$25,IF(C29='基本事項入力'!$F$26,'基本事項入力'!$J$26,IF(C29='基本事項入力'!$F$27,'基本事項入力'!$J$27,IF(C29='基本事項入力'!$F$28,'基本事項入力'!$J$28,IF(C29='基本事項入力'!$F$29,'基本事項入力'!$J$29,IF(C29='基本事項入力'!$F$30,'基本事項入力'!$J$30,0))))))</f>
        <v>0</v>
      </c>
      <c r="V29" s="286">
        <f>Q29*S29*U29</f>
        <v>0</v>
      </c>
      <c r="W29" s="287"/>
      <c r="X29" s="287"/>
    </row>
    <row r="30" spans="1:24" ht="18" customHeight="1">
      <c r="A30" s="381"/>
      <c r="B30" s="325"/>
      <c r="C30" s="404"/>
      <c r="D30" s="404"/>
      <c r="E30" s="404"/>
      <c r="F30" s="404"/>
      <c r="G30" s="404"/>
      <c r="H30" s="405"/>
      <c r="I30" s="295"/>
      <c r="J30" s="296"/>
      <c r="K30" s="295"/>
      <c r="L30" s="296"/>
      <c r="M30" s="176">
        <f>IF(C30='基本事項入力'!$F$25,'基本事項入力'!$J$25,IF(C30='基本事項入力'!$F$26,'基本事項入力'!$J$26,IF(C30='基本事項入力'!$F$27,'基本事項入力'!$J$27,IF(C30='基本事項入力'!$F$28,'基本事項入力'!$J$28,IF(C30='基本事項入力'!$F$29,'基本事項入力'!$J$29,IF(C30='基本事項入力'!$F$30,'基本事項入力'!$J$30,0))))))</f>
        <v>0</v>
      </c>
      <c r="N30" s="297">
        <f>I30*K30*M30</f>
        <v>0</v>
      </c>
      <c r="O30" s="298"/>
      <c r="P30" s="299"/>
      <c r="Q30" s="284"/>
      <c r="R30" s="285"/>
      <c r="S30" s="284"/>
      <c r="T30" s="285"/>
      <c r="U30" s="176">
        <f>IF(C30='基本事項入力'!$F$25,'基本事項入力'!$J$25,IF(C30='基本事項入力'!$F$26,'基本事項入力'!$J$26,IF(C30='基本事項入力'!$F$27,'基本事項入力'!$J$27,IF(C30='基本事項入力'!$F$28,'基本事項入力'!$J$28,IF(C30='基本事項入力'!$F$29,'基本事項入力'!$J$29,IF(C30='基本事項入力'!$F$30,'基本事項入力'!$J$30,0))))))</f>
        <v>0</v>
      </c>
      <c r="V30" s="286">
        <f>Q30*S30*U30</f>
        <v>0</v>
      </c>
      <c r="W30" s="287"/>
      <c r="X30" s="287"/>
    </row>
    <row r="31" spans="1:24" ht="18" customHeight="1">
      <c r="A31" s="381"/>
      <c r="B31" s="325"/>
      <c r="C31" s="404"/>
      <c r="D31" s="404"/>
      <c r="E31" s="404"/>
      <c r="F31" s="404"/>
      <c r="G31" s="404"/>
      <c r="H31" s="405"/>
      <c r="I31" s="295"/>
      <c r="J31" s="296"/>
      <c r="K31" s="295"/>
      <c r="L31" s="296"/>
      <c r="M31" s="176">
        <f>IF(C31='基本事項入力'!$F$25,'基本事項入力'!$J$25,IF(C31='基本事項入力'!$F$26,'基本事項入力'!$J$26,IF(C31='基本事項入力'!$F$27,'基本事項入力'!$J$27,IF(C31='基本事項入力'!$F$28,'基本事項入力'!$J$28,IF(C31='基本事項入力'!$F$29,'基本事項入力'!$J$29,IF(C31='基本事項入力'!$F$30,'基本事項入力'!$J$30,0))))))</f>
        <v>0</v>
      </c>
      <c r="N31" s="297">
        <f>I31*K31*M31</f>
        <v>0</v>
      </c>
      <c r="O31" s="298"/>
      <c r="P31" s="299"/>
      <c r="Q31" s="284"/>
      <c r="R31" s="285"/>
      <c r="S31" s="284"/>
      <c r="T31" s="285"/>
      <c r="U31" s="176">
        <f>IF(C31='基本事項入力'!$F$25,'基本事項入力'!$J$25,IF(C31='基本事項入力'!$F$26,'基本事項入力'!$J$26,IF(C31='基本事項入力'!$F$27,'基本事項入力'!$J$27,IF(C31='基本事項入力'!$F$28,'基本事項入力'!$J$28,IF(C31='基本事項入力'!$F$29,'基本事項入力'!$J$29,IF(C31='基本事項入力'!$F$30,'基本事項入力'!$J$30,0))))))</f>
        <v>0</v>
      </c>
      <c r="V31" s="286">
        <f>Q31*S31*U31</f>
        <v>0</v>
      </c>
      <c r="W31" s="287"/>
      <c r="X31" s="287"/>
    </row>
    <row r="32" spans="1:24" ht="18" customHeight="1">
      <c r="A32" s="381"/>
      <c r="B32" s="325"/>
      <c r="C32" s="404"/>
      <c r="D32" s="404"/>
      <c r="E32" s="404"/>
      <c r="F32" s="404"/>
      <c r="G32" s="404"/>
      <c r="H32" s="405"/>
      <c r="I32" s="295"/>
      <c r="J32" s="296"/>
      <c r="K32" s="295"/>
      <c r="L32" s="296"/>
      <c r="M32" s="176">
        <f>IF(C32='基本事項入力'!$F$25,'基本事項入力'!$J$25,IF(C32='基本事項入力'!$F$26,'基本事項入力'!$J$26,IF(C32='基本事項入力'!$F$27,'基本事項入力'!$J$27,IF(C32='基本事項入力'!$F$28,'基本事項入力'!$J$28,IF(C32='基本事項入力'!$F$29,'基本事項入力'!$J$29,IF(C32='基本事項入力'!$F$30,'基本事項入力'!$J$30,0))))))</f>
        <v>0</v>
      </c>
      <c r="N32" s="297">
        <f>I32*K32*M32</f>
        <v>0</v>
      </c>
      <c r="O32" s="298"/>
      <c r="P32" s="299"/>
      <c r="Q32" s="284"/>
      <c r="R32" s="285"/>
      <c r="S32" s="284"/>
      <c r="T32" s="285"/>
      <c r="U32" s="176">
        <f>IF(C32='基本事項入力'!$F$25,'基本事項入力'!$J$25,IF(C32='基本事項入力'!$F$26,'基本事項入力'!$J$26,IF(C32='基本事項入力'!$F$27,'基本事項入力'!$J$27,IF(C32='基本事項入力'!$F$28,'基本事項入力'!$J$28,IF(C32='基本事項入力'!$F$29,'基本事項入力'!$J$29,IF(C32='基本事項入力'!$F$30,'基本事項入力'!$J$30,0))))))</f>
        <v>0</v>
      </c>
      <c r="V32" s="286">
        <f>Q32*S32*U32</f>
        <v>0</v>
      </c>
      <c r="W32" s="287"/>
      <c r="X32" s="287"/>
    </row>
    <row r="33" spans="1:24" ht="18" customHeight="1">
      <c r="A33" s="381"/>
      <c r="B33" s="325"/>
      <c r="C33" s="376" t="s">
        <v>20</v>
      </c>
      <c r="D33" s="377"/>
      <c r="E33" s="377"/>
      <c r="F33" s="377"/>
      <c r="G33" s="377"/>
      <c r="H33" s="378"/>
      <c r="I33" s="351"/>
      <c r="J33" s="350"/>
      <c r="K33" s="350"/>
      <c r="L33" s="350"/>
      <c r="M33" s="14"/>
      <c r="N33" s="298">
        <f>SUM(N29:P32)</f>
        <v>0</v>
      </c>
      <c r="O33" s="298"/>
      <c r="P33" s="299"/>
      <c r="Q33" s="351"/>
      <c r="R33" s="350"/>
      <c r="S33" s="350"/>
      <c r="T33" s="350"/>
      <c r="U33" s="14"/>
      <c r="V33" s="287">
        <f>SUM(V29:X32)</f>
        <v>0</v>
      </c>
      <c r="W33" s="287"/>
      <c r="X33" s="287"/>
    </row>
    <row r="34" spans="1:24" ht="18" customHeight="1">
      <c r="A34" s="381"/>
      <c r="B34" s="374" t="s">
        <v>32</v>
      </c>
      <c r="C34" s="367" t="s">
        <v>21</v>
      </c>
      <c r="D34" s="368"/>
      <c r="E34" s="368"/>
      <c r="F34" s="368"/>
      <c r="G34" s="368"/>
      <c r="H34" s="369"/>
      <c r="I34" s="280" t="s">
        <v>22</v>
      </c>
      <c r="J34" s="281"/>
      <c r="K34" s="281"/>
      <c r="L34" s="281"/>
      <c r="M34" s="281"/>
      <c r="N34" s="281"/>
      <c r="O34" s="281"/>
      <c r="P34" s="347"/>
      <c r="Q34" s="280" t="s">
        <v>16</v>
      </c>
      <c r="R34" s="281"/>
      <c r="S34" s="281"/>
      <c r="T34" s="281"/>
      <c r="U34" s="281"/>
      <c r="V34" s="281"/>
      <c r="W34" s="281"/>
      <c r="X34" s="346"/>
    </row>
    <row r="35" spans="1:24" ht="18" customHeight="1">
      <c r="A35" s="381"/>
      <c r="B35" s="375"/>
      <c r="C35" s="370"/>
      <c r="D35" s="344"/>
      <c r="E35" s="344"/>
      <c r="F35" s="344"/>
      <c r="G35" s="344"/>
      <c r="H35" s="371"/>
      <c r="I35" s="11"/>
      <c r="J35" s="64">
        <f>N33</f>
        <v>0</v>
      </c>
      <c r="K35" s="46" t="s">
        <v>115</v>
      </c>
      <c r="L35" s="348">
        <f>O23</f>
        <v>0</v>
      </c>
      <c r="M35" s="349"/>
      <c r="N35" s="11" t="s">
        <v>62</v>
      </c>
      <c r="O35" s="66">
        <f>IF(L35=0,"",J35/L35)</f>
      </c>
      <c r="P35" s="13"/>
      <c r="Q35" s="12"/>
      <c r="R35" s="65">
        <f>V33</f>
        <v>0</v>
      </c>
      <c r="S35" s="46" t="s">
        <v>61</v>
      </c>
      <c r="T35" s="348">
        <f>W23</f>
        <v>0</v>
      </c>
      <c r="U35" s="349"/>
      <c r="V35" s="12" t="s">
        <v>117</v>
      </c>
      <c r="W35" s="66">
        <f>IF(T35=0,"",R35/T35)</f>
      </c>
      <c r="X35" s="15"/>
    </row>
    <row r="36" spans="1:24" ht="18" customHeight="1">
      <c r="A36" s="381"/>
      <c r="B36" s="375"/>
      <c r="C36" s="364" t="s">
        <v>33</v>
      </c>
      <c r="D36" s="308"/>
      <c r="E36" s="308"/>
      <c r="F36" s="308"/>
      <c r="G36" s="308"/>
      <c r="H36" s="308"/>
      <c r="I36" s="280" t="s">
        <v>208</v>
      </c>
      <c r="J36" s="281"/>
      <c r="K36" s="281"/>
      <c r="L36" s="281"/>
      <c r="M36" s="281"/>
      <c r="N36" s="281"/>
      <c r="O36" s="281"/>
      <c r="P36" s="282">
        <f>IF(O35="",IF(W35="","",IF(O35&gt;1,IF(W35&gt;1,"OK","NG"),"NG")),IF(O35&gt;1,IF(W35&gt;1,"OK","NG"),"NG"))</f>
      </c>
      <c r="Q36" s="282"/>
      <c r="R36" s="282"/>
      <c r="S36" s="282"/>
      <c r="T36" s="282"/>
      <c r="U36" s="282"/>
      <c r="V36" s="282"/>
      <c r="W36" s="282"/>
      <c r="X36" s="283"/>
    </row>
    <row r="37" spans="1:24" ht="18" customHeight="1">
      <c r="A37" s="381"/>
      <c r="B37" s="375"/>
      <c r="C37" s="327" t="s">
        <v>34</v>
      </c>
      <c r="D37" s="301"/>
      <c r="E37" s="301"/>
      <c r="F37" s="301"/>
      <c r="G37" s="301"/>
      <c r="H37" s="301"/>
      <c r="I37" s="326" t="s">
        <v>23</v>
      </c>
      <c r="J37" s="326"/>
      <c r="K37" s="326"/>
      <c r="L37" s="326"/>
      <c r="M37" s="326"/>
      <c r="N37" s="326"/>
      <c r="O37" s="326"/>
      <c r="P37" s="326"/>
      <c r="Q37" s="326"/>
      <c r="R37" s="326"/>
      <c r="S37" s="326"/>
      <c r="T37" s="326"/>
      <c r="U37" s="326"/>
      <c r="V37" s="326"/>
      <c r="W37" s="326"/>
      <c r="X37" s="363"/>
    </row>
    <row r="38" spans="1:24" ht="18" customHeight="1">
      <c r="A38" s="381"/>
      <c r="B38" s="375"/>
      <c r="C38" s="364" t="s">
        <v>24</v>
      </c>
      <c r="D38" s="308"/>
      <c r="E38" s="308"/>
      <c r="F38" s="308"/>
      <c r="G38" s="308"/>
      <c r="H38" s="308"/>
      <c r="I38" s="361" t="s">
        <v>36</v>
      </c>
      <c r="J38" s="361"/>
      <c r="K38" s="361"/>
      <c r="L38" s="361"/>
      <c r="M38" s="361"/>
      <c r="N38" s="361"/>
      <c r="O38" s="361"/>
      <c r="P38" s="361"/>
      <c r="Q38" s="361"/>
      <c r="R38" s="361"/>
      <c r="S38" s="361"/>
      <c r="T38" s="361"/>
      <c r="U38" s="361"/>
      <c r="V38" s="361"/>
      <c r="W38" s="361"/>
      <c r="X38" s="362"/>
    </row>
    <row r="39" spans="1:24" ht="18" customHeight="1">
      <c r="A39" s="381"/>
      <c r="B39" s="375"/>
      <c r="C39" s="365" t="s">
        <v>46</v>
      </c>
      <c r="D39" s="366"/>
      <c r="E39" s="366"/>
      <c r="F39" s="366"/>
      <c r="G39" s="366"/>
      <c r="H39" s="366"/>
      <c r="I39" s="16"/>
      <c r="J39" s="16"/>
      <c r="K39" s="16"/>
      <c r="L39" s="16"/>
      <c r="M39" s="16"/>
      <c r="N39" s="16"/>
      <c r="O39" s="67">
        <f>IF(P36="","",IF(P36="OK","",IF((O35-W35)&gt;0,W35,O35)))</f>
      </c>
      <c r="P39" s="16" t="s">
        <v>116</v>
      </c>
      <c r="Q39" s="279">
        <f>IF(P36="","",IF(P36="OK","",IF((O35-W35)&lt;0,W35,O35)))</f>
      </c>
      <c r="R39" s="279"/>
      <c r="S39" s="16" t="s">
        <v>118</v>
      </c>
      <c r="T39" s="16"/>
      <c r="U39" s="67">
        <f>IF(O39=0,"",IF(O39="","",O39/Q39))</f>
      </c>
      <c r="V39" s="16"/>
      <c r="W39" s="68">
        <f>IF(U39="","",IF(U39&gt;0.5,"OK","NG"))</f>
      </c>
      <c r="X39" s="17"/>
    </row>
    <row r="40" spans="1:24" ht="18" customHeight="1">
      <c r="A40" s="381"/>
      <c r="B40" s="352" t="s">
        <v>35</v>
      </c>
      <c r="C40" s="353"/>
      <c r="D40" s="353"/>
      <c r="E40" s="353"/>
      <c r="F40" s="353"/>
      <c r="G40" s="353"/>
      <c r="H40" s="354"/>
      <c r="I40" s="338"/>
      <c r="J40" s="339"/>
      <c r="K40" s="339"/>
      <c r="L40" s="288" t="s">
        <v>58</v>
      </c>
      <c r="M40" s="288"/>
      <c r="N40" s="339"/>
      <c r="O40" s="339"/>
      <c r="P40" s="345"/>
      <c r="Q40" s="338"/>
      <c r="R40" s="339"/>
      <c r="S40" s="339"/>
      <c r="T40" s="288" t="s">
        <v>58</v>
      </c>
      <c r="U40" s="288"/>
      <c r="V40" s="339"/>
      <c r="W40" s="339"/>
      <c r="X40" s="341"/>
    </row>
    <row r="41" spans="1:24" ht="18" customHeight="1">
      <c r="A41" s="381"/>
      <c r="B41" s="355"/>
      <c r="C41" s="356"/>
      <c r="D41" s="356"/>
      <c r="E41" s="356"/>
      <c r="F41" s="356"/>
      <c r="G41" s="356"/>
      <c r="H41" s="357"/>
      <c r="I41" s="340"/>
      <c r="J41" s="305" t="s">
        <v>206</v>
      </c>
      <c r="K41" s="305"/>
      <c r="L41" s="343" t="s">
        <v>12</v>
      </c>
      <c r="M41" s="343"/>
      <c r="N41" s="305"/>
      <c r="O41" s="305"/>
      <c r="P41" s="308"/>
      <c r="Q41" s="340"/>
      <c r="R41" s="305" t="s">
        <v>31</v>
      </c>
      <c r="S41" s="305"/>
      <c r="T41" s="343" t="s">
        <v>12</v>
      </c>
      <c r="U41" s="343"/>
      <c r="V41" s="305"/>
      <c r="W41" s="305"/>
      <c r="X41" s="310"/>
    </row>
    <row r="42" spans="1:24" ht="18" customHeight="1">
      <c r="A42" s="381"/>
      <c r="B42" s="355"/>
      <c r="C42" s="356"/>
      <c r="D42" s="356"/>
      <c r="E42" s="356"/>
      <c r="F42" s="356"/>
      <c r="G42" s="356"/>
      <c r="H42" s="357"/>
      <c r="I42" s="340"/>
      <c r="J42" s="342" t="s">
        <v>25</v>
      </c>
      <c r="K42" s="342"/>
      <c r="L42" s="343" t="s">
        <v>59</v>
      </c>
      <c r="M42" s="343"/>
      <c r="N42" s="6"/>
      <c r="O42" s="308" t="s">
        <v>74</v>
      </c>
      <c r="P42" s="308"/>
      <c r="Q42" s="340"/>
      <c r="R42" s="342" t="s">
        <v>25</v>
      </c>
      <c r="S42" s="342"/>
      <c r="T42" s="343" t="s">
        <v>59</v>
      </c>
      <c r="U42" s="343"/>
      <c r="V42" s="6"/>
      <c r="W42" s="308" t="s">
        <v>74</v>
      </c>
      <c r="X42" s="310"/>
    </row>
    <row r="43" spans="1:24" ht="18" customHeight="1">
      <c r="A43" s="381"/>
      <c r="B43" s="355"/>
      <c r="C43" s="356"/>
      <c r="D43" s="356"/>
      <c r="E43" s="356"/>
      <c r="F43" s="356"/>
      <c r="G43" s="356"/>
      <c r="H43" s="357"/>
      <c r="I43" s="340"/>
      <c r="J43" s="306">
        <f>'基本事項入力'!F14</f>
        <v>0</v>
      </c>
      <c r="K43" s="307"/>
      <c r="L43" s="44" t="s">
        <v>50</v>
      </c>
      <c r="M43" s="63">
        <f>'基本事項入力'!J14/100</f>
        <v>0</v>
      </c>
      <c r="N43" s="4" t="s">
        <v>51</v>
      </c>
      <c r="O43" s="61">
        <f>ROUNDUP(J43*M43,2)</f>
        <v>0</v>
      </c>
      <c r="P43" s="9"/>
      <c r="Q43" s="340"/>
      <c r="R43" s="306">
        <f>'基本事項入力'!F15</f>
        <v>0</v>
      </c>
      <c r="S43" s="307"/>
      <c r="T43" s="44" t="s">
        <v>50</v>
      </c>
      <c r="U43" s="63">
        <f>'基本事項入力'!J15/100</f>
        <v>0</v>
      </c>
      <c r="V43" s="4" t="s">
        <v>51</v>
      </c>
      <c r="W43" s="61">
        <f>ROUNDUP(R43*U43,2)</f>
        <v>0</v>
      </c>
      <c r="X43" s="10"/>
    </row>
    <row r="44" spans="1:24" ht="18" customHeight="1">
      <c r="A44" s="381"/>
      <c r="B44" s="355"/>
      <c r="C44" s="356"/>
      <c r="D44" s="356"/>
      <c r="E44" s="356"/>
      <c r="F44" s="356"/>
      <c r="G44" s="356"/>
      <c r="H44" s="357"/>
      <c r="I44" s="340"/>
      <c r="J44" s="305"/>
      <c r="K44" s="305"/>
      <c r="L44" s="343" t="s">
        <v>47</v>
      </c>
      <c r="M44" s="343"/>
      <c r="N44" s="305"/>
      <c r="O44" s="305"/>
      <c r="P44" s="308"/>
      <c r="Q44" s="340"/>
      <c r="R44" s="305"/>
      <c r="S44" s="305"/>
      <c r="T44" s="343" t="s">
        <v>47</v>
      </c>
      <c r="U44" s="343"/>
      <c r="V44" s="305"/>
      <c r="W44" s="305"/>
      <c r="X44" s="310"/>
    </row>
    <row r="45" spans="1:24" ht="18" customHeight="1">
      <c r="A45" s="381"/>
      <c r="B45" s="355"/>
      <c r="C45" s="356"/>
      <c r="D45" s="356"/>
      <c r="E45" s="356"/>
      <c r="F45" s="356"/>
      <c r="G45" s="356"/>
      <c r="H45" s="357"/>
      <c r="I45" s="340"/>
      <c r="J45" s="305"/>
      <c r="K45" s="305"/>
      <c r="L45" s="343" t="s">
        <v>12</v>
      </c>
      <c r="M45" s="343"/>
      <c r="N45" s="305"/>
      <c r="O45" s="305"/>
      <c r="P45" s="308"/>
      <c r="Q45" s="340"/>
      <c r="R45" s="305"/>
      <c r="S45" s="305"/>
      <c r="T45" s="343" t="s">
        <v>12</v>
      </c>
      <c r="U45" s="343"/>
      <c r="V45" s="305"/>
      <c r="W45" s="305"/>
      <c r="X45" s="310"/>
    </row>
    <row r="46" spans="1:24" ht="18" customHeight="1">
      <c r="A46" s="381"/>
      <c r="B46" s="358"/>
      <c r="C46" s="359"/>
      <c r="D46" s="359"/>
      <c r="E46" s="359"/>
      <c r="F46" s="359"/>
      <c r="G46" s="359"/>
      <c r="H46" s="360"/>
      <c r="I46" s="292"/>
      <c r="J46" s="293"/>
      <c r="K46" s="293"/>
      <c r="L46" s="344" t="s">
        <v>60</v>
      </c>
      <c r="M46" s="344"/>
      <c r="N46" s="293"/>
      <c r="O46" s="293"/>
      <c r="P46" s="301"/>
      <c r="Q46" s="292"/>
      <c r="R46" s="293"/>
      <c r="S46" s="293"/>
      <c r="T46" s="344" t="s">
        <v>60</v>
      </c>
      <c r="U46" s="344"/>
      <c r="V46" s="293"/>
      <c r="W46" s="293"/>
      <c r="X46" s="294"/>
    </row>
    <row r="47" spans="1:24" ht="18" customHeight="1">
      <c r="A47" s="381"/>
      <c r="B47" s="325" t="s">
        <v>19</v>
      </c>
      <c r="C47" s="326" t="s">
        <v>18</v>
      </c>
      <c r="D47" s="326"/>
      <c r="E47" s="326"/>
      <c r="F47" s="326"/>
      <c r="G47" s="326"/>
      <c r="H47" s="327"/>
      <c r="I47" s="289" t="s">
        <v>207</v>
      </c>
      <c r="J47" s="290"/>
      <c r="K47" s="290"/>
      <c r="L47" s="290"/>
      <c r="M47" s="290"/>
      <c r="N47" s="290"/>
      <c r="O47" s="290"/>
      <c r="P47" s="300"/>
      <c r="Q47" s="289" t="s">
        <v>207</v>
      </c>
      <c r="R47" s="290"/>
      <c r="S47" s="290"/>
      <c r="T47" s="290"/>
      <c r="U47" s="290"/>
      <c r="V47" s="290"/>
      <c r="W47" s="290"/>
      <c r="X47" s="291"/>
    </row>
    <row r="48" spans="1:24" ht="18" customHeight="1">
      <c r="A48" s="381"/>
      <c r="B48" s="325"/>
      <c r="C48" s="326"/>
      <c r="D48" s="326"/>
      <c r="E48" s="326"/>
      <c r="F48" s="326"/>
      <c r="G48" s="326"/>
      <c r="H48" s="327"/>
      <c r="I48" s="292" t="s">
        <v>45</v>
      </c>
      <c r="J48" s="293"/>
      <c r="K48" s="293"/>
      <c r="L48" s="293"/>
      <c r="M48" s="293"/>
      <c r="N48" s="293"/>
      <c r="O48" s="293"/>
      <c r="P48" s="301"/>
      <c r="Q48" s="292" t="s">
        <v>45</v>
      </c>
      <c r="R48" s="293"/>
      <c r="S48" s="293"/>
      <c r="T48" s="293"/>
      <c r="U48" s="293"/>
      <c r="V48" s="293"/>
      <c r="W48" s="293"/>
      <c r="X48" s="294"/>
    </row>
    <row r="49" spans="1:24" ht="18" customHeight="1">
      <c r="A49" s="381"/>
      <c r="B49" s="325"/>
      <c r="C49" s="404"/>
      <c r="D49" s="404"/>
      <c r="E49" s="404"/>
      <c r="F49" s="404"/>
      <c r="G49" s="404"/>
      <c r="H49" s="405"/>
      <c r="I49" s="295"/>
      <c r="J49" s="296"/>
      <c r="K49" s="295"/>
      <c r="L49" s="296"/>
      <c r="M49" s="176">
        <f>IF(C49='基本事項入力'!$F$25,'基本事項入力'!$J$25,IF(C49='基本事項入力'!$F$26,'基本事項入力'!$J$26,IF(C49='基本事項入力'!$F$27,'基本事項入力'!$J$27,IF(C49='基本事項入力'!$F$28,'基本事項入力'!$J$28,IF(C49='基本事項入力'!$F$29,'基本事項入力'!$J$29,IF(C49='基本事項入力'!$F$30,'基本事項入力'!$J$30,0))))))</f>
        <v>0</v>
      </c>
      <c r="N49" s="297">
        <f>I49*K49*M49</f>
        <v>0</v>
      </c>
      <c r="O49" s="298"/>
      <c r="P49" s="299"/>
      <c r="Q49" s="284"/>
      <c r="R49" s="285"/>
      <c r="S49" s="284"/>
      <c r="T49" s="285"/>
      <c r="U49" s="176">
        <f>IF(C49='基本事項入力'!$F$25,'基本事項入力'!$J$25,IF(C49='基本事項入力'!$F$26,'基本事項入力'!$J$26,IF(C49='基本事項入力'!$F$27,'基本事項入力'!$J$27,IF(C49='基本事項入力'!$F$28,'基本事項入力'!$J$28,IF(C49='基本事項入力'!$F$29,'基本事項入力'!$J$29,IF(C49='基本事項入力'!$F$30,'基本事項入力'!$J$30,0))))))</f>
        <v>0</v>
      </c>
      <c r="V49" s="286">
        <f>Q49*S49*U49</f>
        <v>0</v>
      </c>
      <c r="W49" s="287"/>
      <c r="X49" s="287"/>
    </row>
    <row r="50" spans="1:24" ht="18" customHeight="1">
      <c r="A50" s="381"/>
      <c r="B50" s="325"/>
      <c r="C50" s="404"/>
      <c r="D50" s="404"/>
      <c r="E50" s="404"/>
      <c r="F50" s="404"/>
      <c r="G50" s="404"/>
      <c r="H50" s="405"/>
      <c r="I50" s="295"/>
      <c r="J50" s="296"/>
      <c r="K50" s="295"/>
      <c r="L50" s="296"/>
      <c r="M50" s="176">
        <f>IF(C50='基本事項入力'!$F$25,'基本事項入力'!$J$25,IF(C50='基本事項入力'!$F$26,'基本事項入力'!$J$26,IF(C50='基本事項入力'!$F$27,'基本事項入力'!$J$27,IF(C50='基本事項入力'!$F$28,'基本事項入力'!$J$28,IF(C50='基本事項入力'!$F$29,'基本事項入力'!$J$29,IF(C50='基本事項入力'!$F$30,'基本事項入力'!$J$30,0))))))</f>
        <v>0</v>
      </c>
      <c r="N50" s="297">
        <f>I50*K50*M50</f>
        <v>0</v>
      </c>
      <c r="O50" s="298"/>
      <c r="P50" s="299"/>
      <c r="Q50" s="284"/>
      <c r="R50" s="285"/>
      <c r="S50" s="284"/>
      <c r="T50" s="285"/>
      <c r="U50" s="176">
        <f>IF(C50='基本事項入力'!$F$25,'基本事項入力'!$J$25,IF(C50='基本事項入力'!$F$26,'基本事項入力'!$J$26,IF(C50='基本事項入力'!$F$27,'基本事項入力'!$J$27,IF(C50='基本事項入力'!$F$28,'基本事項入力'!$J$28,IF(C50='基本事項入力'!$F$29,'基本事項入力'!$J$29,IF(C50='基本事項入力'!$F$30,'基本事項入力'!$J$30,0))))))</f>
        <v>0</v>
      </c>
      <c r="V50" s="286">
        <f>Q50*S50*U50</f>
        <v>0</v>
      </c>
      <c r="W50" s="287"/>
      <c r="X50" s="287"/>
    </row>
    <row r="51" spans="1:24" ht="18" customHeight="1">
      <c r="A51" s="381"/>
      <c r="B51" s="325"/>
      <c r="C51" s="404"/>
      <c r="D51" s="404"/>
      <c r="E51" s="404"/>
      <c r="F51" s="404"/>
      <c r="G51" s="404"/>
      <c r="H51" s="405"/>
      <c r="I51" s="295"/>
      <c r="J51" s="296"/>
      <c r="K51" s="295"/>
      <c r="L51" s="296"/>
      <c r="M51" s="176">
        <f>IF(C51='基本事項入力'!$F$25,'基本事項入力'!$J$25,IF(C51='基本事項入力'!$F$26,'基本事項入力'!$J$26,IF(C51='基本事項入力'!$F$27,'基本事項入力'!$J$27,IF(C51='基本事項入力'!$F$28,'基本事項入力'!$J$28,IF(C51='基本事項入力'!$F$29,'基本事項入力'!$J$29,IF(C51='基本事項入力'!$F$30,'基本事項入力'!$J$30,0))))))</f>
        <v>0</v>
      </c>
      <c r="N51" s="297">
        <f>I51*K51*M51</f>
        <v>0</v>
      </c>
      <c r="O51" s="298"/>
      <c r="P51" s="299"/>
      <c r="Q51" s="284"/>
      <c r="R51" s="285"/>
      <c r="S51" s="284"/>
      <c r="T51" s="285"/>
      <c r="U51" s="176">
        <f>IF(C51='基本事項入力'!$F$25,'基本事項入力'!$J$25,IF(C51='基本事項入力'!$F$26,'基本事項入力'!$J$26,IF(C51='基本事項入力'!$F$27,'基本事項入力'!$J$27,IF(C51='基本事項入力'!$F$28,'基本事項入力'!$J$28,IF(C51='基本事項入力'!$F$29,'基本事項入力'!$J$29,IF(C51='基本事項入力'!$F$30,'基本事項入力'!$J$30,0))))))</f>
        <v>0</v>
      </c>
      <c r="V51" s="286">
        <f>Q51*S51*U51</f>
        <v>0</v>
      </c>
      <c r="W51" s="287"/>
      <c r="X51" s="287"/>
    </row>
    <row r="52" spans="1:24" ht="18" customHeight="1">
      <c r="A52" s="381"/>
      <c r="B52" s="325"/>
      <c r="C52" s="404"/>
      <c r="D52" s="404"/>
      <c r="E52" s="404"/>
      <c r="F52" s="404"/>
      <c r="G52" s="404"/>
      <c r="H52" s="405"/>
      <c r="I52" s="295"/>
      <c r="J52" s="296"/>
      <c r="K52" s="295"/>
      <c r="L52" s="296"/>
      <c r="M52" s="176">
        <f>IF(C52='基本事項入力'!$F$25,'基本事項入力'!$J$25,IF(C52='基本事項入力'!$F$26,'基本事項入力'!$J$26,IF(C52='基本事項入力'!$F$27,'基本事項入力'!$J$27,IF(C52='基本事項入力'!$F$28,'基本事項入力'!$J$28,IF(C52='基本事項入力'!$F$29,'基本事項入力'!$J$29,IF(C52='基本事項入力'!$F$30,'基本事項入力'!$J$30,0))))))</f>
        <v>0</v>
      </c>
      <c r="N52" s="297">
        <f>I52*K52*M52</f>
        <v>0</v>
      </c>
      <c r="O52" s="298"/>
      <c r="P52" s="299"/>
      <c r="Q52" s="284"/>
      <c r="R52" s="285"/>
      <c r="S52" s="284"/>
      <c r="T52" s="285"/>
      <c r="U52" s="176">
        <f>IF(C52='基本事項入力'!$F$25,'基本事項入力'!$J$25,IF(C52='基本事項入力'!$F$26,'基本事項入力'!$J$26,IF(C52='基本事項入力'!$F$27,'基本事項入力'!$J$27,IF(C52='基本事項入力'!$F$28,'基本事項入力'!$J$28,IF(C52='基本事項入力'!$F$29,'基本事項入力'!$J$29,IF(C52='基本事項入力'!$F$30,'基本事項入力'!$J$30,0))))))</f>
        <v>0</v>
      </c>
      <c r="V52" s="286">
        <f>Q52*S52*U52</f>
        <v>0</v>
      </c>
      <c r="W52" s="287"/>
      <c r="X52" s="287"/>
    </row>
    <row r="53" spans="1:24" ht="18" customHeight="1">
      <c r="A53" s="381"/>
      <c r="B53" s="325"/>
      <c r="C53" s="376" t="s">
        <v>20</v>
      </c>
      <c r="D53" s="377"/>
      <c r="E53" s="377"/>
      <c r="F53" s="377"/>
      <c r="G53" s="377"/>
      <c r="H53" s="378"/>
      <c r="I53" s="351"/>
      <c r="J53" s="350"/>
      <c r="K53" s="379"/>
      <c r="L53" s="379"/>
      <c r="M53" s="14"/>
      <c r="N53" s="298">
        <f>SUM(N49:P52)</f>
        <v>0</v>
      </c>
      <c r="O53" s="298"/>
      <c r="P53" s="299"/>
      <c r="Q53" s="351"/>
      <c r="R53" s="350"/>
      <c r="S53" s="379"/>
      <c r="T53" s="379"/>
      <c r="U53" s="14"/>
      <c r="V53" s="287">
        <f>SUM(V49:X52)</f>
        <v>0</v>
      </c>
      <c r="W53" s="287"/>
      <c r="X53" s="287"/>
    </row>
    <row r="54" spans="1:24" ht="18" customHeight="1">
      <c r="A54" s="381"/>
      <c r="B54" s="374" t="s">
        <v>32</v>
      </c>
      <c r="C54" s="367" t="s">
        <v>21</v>
      </c>
      <c r="D54" s="368"/>
      <c r="E54" s="368"/>
      <c r="F54" s="368"/>
      <c r="G54" s="368"/>
      <c r="H54" s="369"/>
      <c r="I54" s="280" t="s">
        <v>81</v>
      </c>
      <c r="J54" s="281"/>
      <c r="K54" s="281"/>
      <c r="L54" s="281"/>
      <c r="M54" s="281"/>
      <c r="N54" s="281"/>
      <c r="O54" s="281"/>
      <c r="P54" s="347"/>
      <c r="Q54" s="280" t="s">
        <v>82</v>
      </c>
      <c r="R54" s="281"/>
      <c r="S54" s="281"/>
      <c r="T54" s="281"/>
      <c r="U54" s="281"/>
      <c r="V54" s="281"/>
      <c r="W54" s="281"/>
      <c r="X54" s="346"/>
    </row>
    <row r="55" spans="1:24" ht="18" customHeight="1">
      <c r="A55" s="381"/>
      <c r="B55" s="375"/>
      <c r="C55" s="370"/>
      <c r="D55" s="344"/>
      <c r="E55" s="344"/>
      <c r="F55" s="344"/>
      <c r="G55" s="344"/>
      <c r="H55" s="371"/>
      <c r="I55" s="11"/>
      <c r="J55" s="64">
        <f>N53</f>
        <v>0</v>
      </c>
      <c r="K55" s="46" t="s">
        <v>61</v>
      </c>
      <c r="L55" s="348">
        <f>O43</f>
        <v>0</v>
      </c>
      <c r="M55" s="349"/>
      <c r="N55" s="11" t="s">
        <v>62</v>
      </c>
      <c r="O55" s="66">
        <f>IF(L55=0,"",J55/L55)</f>
      </c>
      <c r="P55" s="13"/>
      <c r="Q55" s="12"/>
      <c r="R55" s="65">
        <f>V53</f>
        <v>0</v>
      </c>
      <c r="S55" s="46" t="s">
        <v>61</v>
      </c>
      <c r="T55" s="348">
        <f>W43</f>
        <v>0</v>
      </c>
      <c r="U55" s="349"/>
      <c r="V55" s="12" t="s">
        <v>62</v>
      </c>
      <c r="W55" s="66">
        <f>IF(T55=0,"",R55/T55)</f>
      </c>
      <c r="X55" s="15"/>
    </row>
    <row r="56" spans="1:24" ht="18" customHeight="1">
      <c r="A56" s="381"/>
      <c r="B56" s="375"/>
      <c r="C56" s="364" t="s">
        <v>33</v>
      </c>
      <c r="D56" s="308"/>
      <c r="E56" s="308"/>
      <c r="F56" s="308"/>
      <c r="G56" s="308"/>
      <c r="H56" s="308"/>
      <c r="I56" s="280" t="s">
        <v>209</v>
      </c>
      <c r="J56" s="281"/>
      <c r="K56" s="281"/>
      <c r="L56" s="281"/>
      <c r="M56" s="281"/>
      <c r="N56" s="281"/>
      <c r="O56" s="281"/>
      <c r="P56" s="282">
        <f>IF(O55="",IF(W55="","",IF(O55&gt;1,IF(W55&gt;1,"OK","NG"),"NG")),IF(O55&gt;1,IF(W55&gt;1,"OK","NG"),"NG"))</f>
      </c>
      <c r="Q56" s="282"/>
      <c r="R56" s="282"/>
      <c r="S56" s="282"/>
      <c r="T56" s="282"/>
      <c r="U56" s="282"/>
      <c r="V56" s="282"/>
      <c r="W56" s="282"/>
      <c r="X56" s="283"/>
    </row>
    <row r="57" spans="1:24" ht="18" customHeight="1">
      <c r="A57" s="381"/>
      <c r="B57" s="375"/>
      <c r="C57" s="327" t="s">
        <v>34</v>
      </c>
      <c r="D57" s="301"/>
      <c r="E57" s="301"/>
      <c r="F57" s="301"/>
      <c r="G57" s="301"/>
      <c r="H57" s="301"/>
      <c r="I57" s="326" t="s">
        <v>23</v>
      </c>
      <c r="J57" s="326"/>
      <c r="K57" s="326"/>
      <c r="L57" s="326"/>
      <c r="M57" s="326"/>
      <c r="N57" s="326"/>
      <c r="O57" s="326"/>
      <c r="P57" s="326"/>
      <c r="Q57" s="326"/>
      <c r="R57" s="326"/>
      <c r="S57" s="326"/>
      <c r="T57" s="326"/>
      <c r="U57" s="326"/>
      <c r="V57" s="326"/>
      <c r="W57" s="326"/>
      <c r="X57" s="363"/>
    </row>
    <row r="58" spans="1:24" ht="18" customHeight="1">
      <c r="A58" s="381"/>
      <c r="B58" s="375"/>
      <c r="C58" s="364" t="s">
        <v>24</v>
      </c>
      <c r="D58" s="308"/>
      <c r="E58" s="308"/>
      <c r="F58" s="308"/>
      <c r="G58" s="308"/>
      <c r="H58" s="308"/>
      <c r="I58" s="361" t="s">
        <v>7</v>
      </c>
      <c r="J58" s="361"/>
      <c r="K58" s="361"/>
      <c r="L58" s="361"/>
      <c r="M58" s="361"/>
      <c r="N58" s="361"/>
      <c r="O58" s="361"/>
      <c r="P58" s="361"/>
      <c r="Q58" s="361"/>
      <c r="R58" s="361"/>
      <c r="S58" s="361"/>
      <c r="T58" s="361"/>
      <c r="U58" s="361"/>
      <c r="V58" s="361"/>
      <c r="W58" s="361"/>
      <c r="X58" s="362"/>
    </row>
    <row r="59" spans="1:24" ht="18" customHeight="1">
      <c r="A59" s="382"/>
      <c r="B59" s="375"/>
      <c r="C59" s="365" t="s">
        <v>46</v>
      </c>
      <c r="D59" s="366"/>
      <c r="E59" s="366"/>
      <c r="F59" s="366"/>
      <c r="G59" s="366"/>
      <c r="H59" s="366"/>
      <c r="I59" s="16"/>
      <c r="J59" s="16"/>
      <c r="K59" s="16"/>
      <c r="L59" s="16"/>
      <c r="M59" s="16"/>
      <c r="N59" s="16"/>
      <c r="O59" s="67">
        <f>IF(P56="","",IF(P56="OK","",IF((O55-W55)&gt;0,W55,O55)))</f>
      </c>
      <c r="P59" s="16" t="s">
        <v>116</v>
      </c>
      <c r="Q59" s="279">
        <f>IF(P56="","",IF(P56="OK","",IF((O55-W55)&lt;0,W55,O55)))</f>
      </c>
      <c r="R59" s="279"/>
      <c r="S59" s="16" t="s">
        <v>118</v>
      </c>
      <c r="T59" s="16"/>
      <c r="U59" s="67">
        <f>IF(O59=0,"",IF(O59="","",O59/Q59))</f>
      </c>
      <c r="V59" s="16"/>
      <c r="W59" s="68">
        <f>IF(U59="","",IF(U59&gt;0.5,"OK","NG"))</f>
      </c>
      <c r="X59" s="17"/>
    </row>
    <row r="60" spans="5:15" ht="18" customHeight="1">
      <c r="E60" s="1" t="s">
        <v>13</v>
      </c>
      <c r="O60" s="1" t="s">
        <v>68</v>
      </c>
    </row>
  </sheetData>
  <sheetProtection/>
  <mergeCells count="255">
    <mergeCell ref="A3:A59"/>
    <mergeCell ref="A1:X1"/>
    <mergeCell ref="B3:H3"/>
    <mergeCell ref="B4:H4"/>
    <mergeCell ref="B19:X19"/>
    <mergeCell ref="C57:H57"/>
    <mergeCell ref="I57:X57"/>
    <mergeCell ref="C58:H58"/>
    <mergeCell ref="Q53:R53"/>
    <mergeCell ref="N18:P18"/>
    <mergeCell ref="C59:H59"/>
    <mergeCell ref="B54:B59"/>
    <mergeCell ref="C54:H55"/>
    <mergeCell ref="I54:P54"/>
    <mergeCell ref="L55:M55"/>
    <mergeCell ref="C56:H56"/>
    <mergeCell ref="I58:X58"/>
    <mergeCell ref="Q59:R59"/>
    <mergeCell ref="Q54:X54"/>
    <mergeCell ref="T55:U55"/>
    <mergeCell ref="C53:H53"/>
    <mergeCell ref="I53:J53"/>
    <mergeCell ref="K53:L53"/>
    <mergeCell ref="N53:P53"/>
    <mergeCell ref="S53:T53"/>
    <mergeCell ref="V53:X53"/>
    <mergeCell ref="Q51:R51"/>
    <mergeCell ref="S51:T51"/>
    <mergeCell ref="V51:X51"/>
    <mergeCell ref="C52:H52"/>
    <mergeCell ref="I52:J52"/>
    <mergeCell ref="K52:L52"/>
    <mergeCell ref="N52:P52"/>
    <mergeCell ref="Q52:R52"/>
    <mergeCell ref="S52:T52"/>
    <mergeCell ref="V52:X52"/>
    <mergeCell ref="C51:H51"/>
    <mergeCell ref="I51:J51"/>
    <mergeCell ref="K51:L51"/>
    <mergeCell ref="N51:P51"/>
    <mergeCell ref="V49:X49"/>
    <mergeCell ref="C50:H50"/>
    <mergeCell ref="I50:J50"/>
    <mergeCell ref="K50:L50"/>
    <mergeCell ref="N50:P50"/>
    <mergeCell ref="Q50:R50"/>
    <mergeCell ref="S50:T50"/>
    <mergeCell ref="V50:X50"/>
    <mergeCell ref="I49:J49"/>
    <mergeCell ref="T45:U45"/>
    <mergeCell ref="L46:M46"/>
    <mergeCell ref="T46:U46"/>
    <mergeCell ref="S49:T49"/>
    <mergeCell ref="B47:B53"/>
    <mergeCell ref="C47:H48"/>
    <mergeCell ref="I47:P47"/>
    <mergeCell ref="Q47:X47"/>
    <mergeCell ref="I48:P48"/>
    <mergeCell ref="Q48:X48"/>
    <mergeCell ref="C49:H49"/>
    <mergeCell ref="K49:L49"/>
    <mergeCell ref="N49:P49"/>
    <mergeCell ref="Q49:R49"/>
    <mergeCell ref="I44:K46"/>
    <mergeCell ref="L44:M44"/>
    <mergeCell ref="N44:P46"/>
    <mergeCell ref="Q44:S46"/>
    <mergeCell ref="T44:U44"/>
    <mergeCell ref="V44:X46"/>
    <mergeCell ref="L45:M45"/>
    <mergeCell ref="T42:U42"/>
    <mergeCell ref="V40:X41"/>
    <mergeCell ref="R41:S41"/>
    <mergeCell ref="T41:U41"/>
    <mergeCell ref="W42:X42"/>
    <mergeCell ref="J43:K43"/>
    <mergeCell ref="R43:S43"/>
    <mergeCell ref="I41:I43"/>
    <mergeCell ref="J41:K41"/>
    <mergeCell ref="L41:M41"/>
    <mergeCell ref="Q41:Q43"/>
    <mergeCell ref="J42:K42"/>
    <mergeCell ref="L42:M42"/>
    <mergeCell ref="O42:P42"/>
    <mergeCell ref="N40:P41"/>
    <mergeCell ref="Q40:S40"/>
    <mergeCell ref="R42:S42"/>
    <mergeCell ref="C34:H35"/>
    <mergeCell ref="B5:F5"/>
    <mergeCell ref="G8:H8"/>
    <mergeCell ref="B8:D8"/>
    <mergeCell ref="B6:B7"/>
    <mergeCell ref="B34:B39"/>
    <mergeCell ref="C33:H33"/>
    <mergeCell ref="C30:H30"/>
    <mergeCell ref="B20:H26"/>
    <mergeCell ref="B27:B33"/>
    <mergeCell ref="B40:H46"/>
    <mergeCell ref="I38:X38"/>
    <mergeCell ref="I37:X37"/>
    <mergeCell ref="C36:H36"/>
    <mergeCell ref="C37:H37"/>
    <mergeCell ref="C38:H38"/>
    <mergeCell ref="C39:H39"/>
    <mergeCell ref="I40:K40"/>
    <mergeCell ref="L40:M40"/>
    <mergeCell ref="T40:U40"/>
    <mergeCell ref="Q34:X34"/>
    <mergeCell ref="I34:P34"/>
    <mergeCell ref="L35:M35"/>
    <mergeCell ref="T35:U35"/>
    <mergeCell ref="N33:P33"/>
    <mergeCell ref="K33:L33"/>
    <mergeCell ref="I33:J33"/>
    <mergeCell ref="Q33:R33"/>
    <mergeCell ref="S33:T33"/>
    <mergeCell ref="Q32:R32"/>
    <mergeCell ref="S32:T32"/>
    <mergeCell ref="V32:X32"/>
    <mergeCell ref="V33:X33"/>
    <mergeCell ref="N32:P32"/>
    <mergeCell ref="C32:H32"/>
    <mergeCell ref="I32:J32"/>
    <mergeCell ref="K32:L32"/>
    <mergeCell ref="Q30:R30"/>
    <mergeCell ref="S30:T30"/>
    <mergeCell ref="V30:X30"/>
    <mergeCell ref="C31:H31"/>
    <mergeCell ref="I31:J31"/>
    <mergeCell ref="K31:L31"/>
    <mergeCell ref="N31:P31"/>
    <mergeCell ref="Q31:R31"/>
    <mergeCell ref="S31:T31"/>
    <mergeCell ref="V31:X31"/>
    <mergeCell ref="I30:J30"/>
    <mergeCell ref="K30:L30"/>
    <mergeCell ref="N30:P30"/>
    <mergeCell ref="Q24:S26"/>
    <mergeCell ref="I24:K26"/>
    <mergeCell ref="N24:P26"/>
    <mergeCell ref="L26:M26"/>
    <mergeCell ref="L25:M25"/>
    <mergeCell ref="L24:M24"/>
    <mergeCell ref="Q29:R29"/>
    <mergeCell ref="T24:U24"/>
    <mergeCell ref="V24:X26"/>
    <mergeCell ref="T25:U25"/>
    <mergeCell ref="T26:U26"/>
    <mergeCell ref="Q20:S20"/>
    <mergeCell ref="L21:M21"/>
    <mergeCell ref="R23:S23"/>
    <mergeCell ref="N20:P21"/>
    <mergeCell ref="J21:K21"/>
    <mergeCell ref="J22:K22"/>
    <mergeCell ref="L22:M22"/>
    <mergeCell ref="I28:P28"/>
    <mergeCell ref="J23:K23"/>
    <mergeCell ref="T20:U20"/>
    <mergeCell ref="R21:S21"/>
    <mergeCell ref="T21:U21"/>
    <mergeCell ref="R22:S22"/>
    <mergeCell ref="T22:U22"/>
    <mergeCell ref="I20:K20"/>
    <mergeCell ref="I21:I23"/>
    <mergeCell ref="W22:X22"/>
    <mergeCell ref="V20:X21"/>
    <mergeCell ref="Q21:Q23"/>
    <mergeCell ref="C29:H29"/>
    <mergeCell ref="I29:J29"/>
    <mergeCell ref="O22:P22"/>
    <mergeCell ref="K29:L29"/>
    <mergeCell ref="N29:P29"/>
    <mergeCell ref="C27:H28"/>
    <mergeCell ref="I27:P27"/>
    <mergeCell ref="B16:H18"/>
    <mergeCell ref="N16:P16"/>
    <mergeCell ref="Q16:U16"/>
    <mergeCell ref="V16:X16"/>
    <mergeCell ref="Q17:S17"/>
    <mergeCell ref="T17:U17"/>
    <mergeCell ref="L17:M17"/>
    <mergeCell ref="I17:K17"/>
    <mergeCell ref="I16:M16"/>
    <mergeCell ref="I18:M18"/>
    <mergeCell ref="G5:H6"/>
    <mergeCell ref="B9:B15"/>
    <mergeCell ref="C11:H11"/>
    <mergeCell ref="C12:H12"/>
    <mergeCell ref="C13:H13"/>
    <mergeCell ref="C14:H14"/>
    <mergeCell ref="C15:H15"/>
    <mergeCell ref="C9:H10"/>
    <mergeCell ref="Q5:X5"/>
    <mergeCell ref="I3:X3"/>
    <mergeCell ref="I4:P4"/>
    <mergeCell ref="Q4:X4"/>
    <mergeCell ref="V14:X14"/>
    <mergeCell ref="Q15:R15"/>
    <mergeCell ref="S15:T15"/>
    <mergeCell ref="V15:X15"/>
    <mergeCell ref="S14:T14"/>
    <mergeCell ref="Q12:R12"/>
    <mergeCell ref="S12:T12"/>
    <mergeCell ref="V12:X12"/>
    <mergeCell ref="Q13:R13"/>
    <mergeCell ref="S13:T13"/>
    <mergeCell ref="V13:X13"/>
    <mergeCell ref="Q8:X8"/>
    <mergeCell ref="Q9:X9"/>
    <mergeCell ref="Q10:X10"/>
    <mergeCell ref="Q11:R11"/>
    <mergeCell ref="S11:T11"/>
    <mergeCell ref="V11:X11"/>
    <mergeCell ref="R6:T6"/>
    <mergeCell ref="U6:V6"/>
    <mergeCell ref="W6:X6"/>
    <mergeCell ref="R7:S7"/>
    <mergeCell ref="T7:V7"/>
    <mergeCell ref="I8:P8"/>
    <mergeCell ref="I5:P5"/>
    <mergeCell ref="J6:L6"/>
    <mergeCell ref="J7:K7"/>
    <mergeCell ref="O6:P6"/>
    <mergeCell ref="M6:N6"/>
    <mergeCell ref="L7:N7"/>
    <mergeCell ref="I9:P9"/>
    <mergeCell ref="I10:P10"/>
    <mergeCell ref="N12:P12"/>
    <mergeCell ref="N13:P13"/>
    <mergeCell ref="I13:J13"/>
    <mergeCell ref="K13:L13"/>
    <mergeCell ref="K11:L11"/>
    <mergeCell ref="N11:P11"/>
    <mergeCell ref="I11:J11"/>
    <mergeCell ref="I12:J12"/>
    <mergeCell ref="K12:L12"/>
    <mergeCell ref="I56:O56"/>
    <mergeCell ref="P56:X56"/>
    <mergeCell ref="I14:J14"/>
    <mergeCell ref="K14:L14"/>
    <mergeCell ref="I15:J15"/>
    <mergeCell ref="K15:L15"/>
    <mergeCell ref="N15:P15"/>
    <mergeCell ref="N14:P14"/>
    <mergeCell ref="Q14:R14"/>
    <mergeCell ref="Q18:U18"/>
    <mergeCell ref="V18:X18"/>
    <mergeCell ref="Q39:R39"/>
    <mergeCell ref="I36:O36"/>
    <mergeCell ref="P36:X36"/>
    <mergeCell ref="S29:T29"/>
    <mergeCell ref="V29:X29"/>
    <mergeCell ref="L20:M20"/>
    <mergeCell ref="Q27:X27"/>
    <mergeCell ref="Q28:X28"/>
  </mergeCells>
  <dataValidations count="2">
    <dataValidation type="list" allowBlank="1" showInputMessage="1" showErrorMessage="1" sqref="C29:H32 C49:H52 C11:H15">
      <formula1>耐力壁</formula1>
    </dataValidation>
    <dataValidation type="list" allowBlank="1" showInputMessage="1" showErrorMessage="1" sqref="I11:J15 Q49:R52 I49:J52 Q29:R32 I29:J32 Q11:R15">
      <formula1>壁長</formula1>
    </dataValidation>
  </dataValidations>
  <printOptions/>
  <pageMargins left="0.98" right="0.75" top="1" bottom="1" header="0.512" footer="0.512"/>
  <pageSetup fitToHeight="1" fitToWidth="1" orientation="portrait" paperSize="9" scale="70" r:id="rId1"/>
</worksheet>
</file>

<file path=xl/worksheets/sheet5.xml><?xml version="1.0" encoding="utf-8"?>
<worksheet xmlns="http://schemas.openxmlformats.org/spreadsheetml/2006/main" xmlns:r="http://schemas.openxmlformats.org/officeDocument/2006/relationships">
  <sheetPr>
    <tabColor indexed="17"/>
    <pageSetUpPr fitToPage="1"/>
  </sheetPr>
  <dimension ref="A1:X58"/>
  <sheetViews>
    <sheetView showZeros="0" zoomScalePageLayoutView="0" workbookViewId="0" topLeftCell="A1">
      <selection activeCell="Z58" sqref="Z58"/>
    </sheetView>
  </sheetViews>
  <sheetFormatPr defaultColWidth="10.59765625" defaultRowHeight="18" customHeight="1"/>
  <cols>
    <col min="1" max="1" width="3.59765625" style="1" customWidth="1"/>
    <col min="2" max="2" width="3.09765625" style="1" customWidth="1"/>
    <col min="3" max="3" width="7.59765625" style="1" customWidth="1"/>
    <col min="4" max="4" width="2.09765625" style="1" customWidth="1"/>
    <col min="5" max="5" width="5.59765625" style="1" customWidth="1"/>
    <col min="6" max="6" width="2.59765625" style="1" customWidth="1"/>
    <col min="7" max="7" width="9.19921875" style="1" customWidth="1"/>
    <col min="8" max="8" width="3.3984375" style="1" customWidth="1"/>
    <col min="9" max="9" width="2.59765625" style="1" customWidth="1"/>
    <col min="10" max="10" width="6.3984375" style="1" customWidth="1"/>
    <col min="11" max="11" width="3.09765625" style="1" customWidth="1"/>
    <col min="12" max="12" width="3.3984375" style="1" customWidth="1"/>
    <col min="13" max="13" width="5.59765625" style="1" customWidth="1"/>
    <col min="14" max="14" width="2.59765625" style="1" customWidth="1"/>
    <col min="15" max="15" width="9.59765625" style="1" customWidth="1"/>
    <col min="16" max="16" width="3.59765625" style="1" customWidth="1"/>
    <col min="17" max="17" width="2.59765625" style="1" customWidth="1"/>
    <col min="18" max="18" width="6.3984375" style="1" customWidth="1"/>
    <col min="19" max="19" width="3.09765625" style="1" customWidth="1"/>
    <col min="20" max="20" width="3.3984375" style="1" customWidth="1"/>
    <col min="21" max="21" width="5.59765625" style="1" customWidth="1"/>
    <col min="22" max="22" width="2.59765625" style="1" customWidth="1"/>
    <col min="23" max="23" width="11.3984375" style="1" bestFit="1" customWidth="1"/>
    <col min="24" max="24" width="3.59765625" style="1" customWidth="1"/>
    <col min="25" max="16384" width="10.59765625" style="1" customWidth="1"/>
  </cols>
  <sheetData>
    <row r="1" spans="1:24" ht="18" customHeight="1">
      <c r="A1" s="383" t="s">
        <v>71</v>
      </c>
      <c r="B1" s="383"/>
      <c r="C1" s="383"/>
      <c r="D1" s="383"/>
      <c r="E1" s="383"/>
      <c r="F1" s="383"/>
      <c r="G1" s="383"/>
      <c r="H1" s="383"/>
      <c r="I1" s="383"/>
      <c r="J1" s="383"/>
      <c r="K1" s="383"/>
      <c r="L1" s="383"/>
      <c r="M1" s="383"/>
      <c r="N1" s="383"/>
      <c r="O1" s="383"/>
      <c r="P1" s="383"/>
      <c r="Q1" s="383"/>
      <c r="R1" s="383"/>
      <c r="S1" s="383"/>
      <c r="T1" s="383"/>
      <c r="U1" s="383"/>
      <c r="V1" s="383"/>
      <c r="W1" s="383"/>
      <c r="X1" s="383"/>
    </row>
    <row r="2" ht="18" customHeight="1">
      <c r="X2" s="2" t="s">
        <v>11</v>
      </c>
    </row>
    <row r="3" spans="1:24" ht="18" customHeight="1">
      <c r="A3" s="380" t="s">
        <v>173</v>
      </c>
      <c r="B3" s="384" t="s">
        <v>40</v>
      </c>
      <c r="C3" s="385"/>
      <c r="D3" s="385"/>
      <c r="E3" s="385"/>
      <c r="F3" s="385"/>
      <c r="G3" s="385"/>
      <c r="H3" s="386"/>
      <c r="I3" s="316" t="s">
        <v>41</v>
      </c>
      <c r="J3" s="317"/>
      <c r="K3" s="317"/>
      <c r="L3" s="317"/>
      <c r="M3" s="317"/>
      <c r="N3" s="317"/>
      <c r="O3" s="317"/>
      <c r="P3" s="317"/>
      <c r="Q3" s="317"/>
      <c r="R3" s="317"/>
      <c r="S3" s="317"/>
      <c r="T3" s="317"/>
      <c r="U3" s="317"/>
      <c r="V3" s="317"/>
      <c r="W3" s="317"/>
      <c r="X3" s="318"/>
    </row>
    <row r="4" spans="1:24" ht="18" customHeight="1">
      <c r="A4" s="381"/>
      <c r="B4" s="387" t="s">
        <v>42</v>
      </c>
      <c r="C4" s="326"/>
      <c r="D4" s="326"/>
      <c r="E4" s="326"/>
      <c r="F4" s="326"/>
      <c r="G4" s="326"/>
      <c r="H4" s="327"/>
      <c r="I4" s="319" t="s">
        <v>43</v>
      </c>
      <c r="J4" s="320"/>
      <c r="K4" s="320"/>
      <c r="L4" s="320"/>
      <c r="M4" s="320"/>
      <c r="N4" s="320"/>
      <c r="O4" s="320"/>
      <c r="P4" s="320"/>
      <c r="Q4" s="321" t="s">
        <v>26</v>
      </c>
      <c r="R4" s="321"/>
      <c r="S4" s="321"/>
      <c r="T4" s="321"/>
      <c r="U4" s="321"/>
      <c r="V4" s="321"/>
      <c r="W4" s="321"/>
      <c r="X4" s="322"/>
    </row>
    <row r="5" spans="1:24" ht="18" customHeight="1">
      <c r="A5" s="381"/>
      <c r="B5" s="401"/>
      <c r="C5" s="314"/>
      <c r="D5" s="314"/>
      <c r="E5" s="400" t="s">
        <v>63</v>
      </c>
      <c r="F5" s="400"/>
      <c r="G5" s="324" t="s">
        <v>75</v>
      </c>
      <c r="H5" s="308"/>
      <c r="I5" s="303"/>
      <c r="J5" s="304"/>
      <c r="K5" s="304"/>
      <c r="L5" s="304"/>
      <c r="M5" s="304"/>
      <c r="N5" s="304"/>
      <c r="O5" s="304"/>
      <c r="P5" s="304"/>
      <c r="Q5" s="314"/>
      <c r="R5" s="314"/>
      <c r="S5" s="314"/>
      <c r="T5" s="314"/>
      <c r="U5" s="314"/>
      <c r="V5" s="314"/>
      <c r="W5" s="314"/>
      <c r="X5" s="315"/>
    </row>
    <row r="6" spans="1:24" ht="18" customHeight="1">
      <c r="A6" s="381"/>
      <c r="B6" s="313"/>
      <c r="C6" s="5" t="s">
        <v>38</v>
      </c>
      <c r="D6" s="5"/>
      <c r="E6" s="49" t="s">
        <v>59</v>
      </c>
      <c r="F6" s="5"/>
      <c r="G6" s="305"/>
      <c r="H6" s="308"/>
      <c r="I6" s="7"/>
      <c r="J6" s="305" t="s">
        <v>64</v>
      </c>
      <c r="K6" s="305"/>
      <c r="L6" s="305"/>
      <c r="M6" s="305"/>
      <c r="N6" s="305"/>
      <c r="O6" s="308" t="s">
        <v>76</v>
      </c>
      <c r="P6" s="308"/>
      <c r="Q6" s="5"/>
      <c r="R6" s="305" t="s">
        <v>65</v>
      </c>
      <c r="S6" s="305"/>
      <c r="T6" s="305"/>
      <c r="U6" s="305"/>
      <c r="V6" s="305"/>
      <c r="W6" s="305" t="s">
        <v>78</v>
      </c>
      <c r="X6" s="310"/>
    </row>
    <row r="7" spans="1:24" ht="18" customHeight="1">
      <c r="A7" s="381"/>
      <c r="B7" s="313"/>
      <c r="C7" s="61">
        <f>'基本事項入力'!F6</f>
        <v>0</v>
      </c>
      <c r="D7" s="5" t="s">
        <v>50</v>
      </c>
      <c r="E7" s="62">
        <f>'基本事項入力'!J6/100</f>
        <v>0</v>
      </c>
      <c r="F7" s="5" t="s">
        <v>51</v>
      </c>
      <c r="G7" s="61">
        <f>ROUNDUP(C7*E7,2)</f>
        <v>0</v>
      </c>
      <c r="H7" s="5"/>
      <c r="I7" s="8"/>
      <c r="J7" s="306">
        <f>'基本事項入力'!F11</f>
        <v>0</v>
      </c>
      <c r="K7" s="307"/>
      <c r="L7" s="309" t="s">
        <v>52</v>
      </c>
      <c r="M7" s="308"/>
      <c r="N7" s="308"/>
      <c r="O7" s="61">
        <f>ROUNDUP(J7*0.5,2)</f>
        <v>0</v>
      </c>
      <c r="P7" s="9"/>
      <c r="Q7" s="6"/>
      <c r="R7" s="311">
        <f>'基本事項入力'!F12</f>
        <v>0</v>
      </c>
      <c r="S7" s="312"/>
      <c r="T7" s="313" t="s">
        <v>52</v>
      </c>
      <c r="U7" s="305"/>
      <c r="V7" s="310"/>
      <c r="W7" s="61">
        <f>ROUNDUP(R7*0.5,2)</f>
        <v>0</v>
      </c>
      <c r="X7" s="10"/>
    </row>
    <row r="8" spans="1:24" ht="18" customHeight="1">
      <c r="A8" s="381"/>
      <c r="B8" s="373"/>
      <c r="C8" s="293"/>
      <c r="D8" s="293"/>
      <c r="E8" s="47" t="s">
        <v>66</v>
      </c>
      <c r="F8" s="12"/>
      <c r="G8" s="293"/>
      <c r="H8" s="301"/>
      <c r="I8" s="302"/>
      <c r="J8" s="301"/>
      <c r="K8" s="301"/>
      <c r="L8" s="301"/>
      <c r="M8" s="301"/>
      <c r="N8" s="301"/>
      <c r="O8" s="301"/>
      <c r="P8" s="301"/>
      <c r="Q8" s="293"/>
      <c r="R8" s="293"/>
      <c r="S8" s="293"/>
      <c r="T8" s="293"/>
      <c r="U8" s="293"/>
      <c r="V8" s="293"/>
      <c r="W8" s="293"/>
      <c r="X8" s="294"/>
    </row>
    <row r="9" spans="1:24" ht="18" customHeight="1">
      <c r="A9" s="381"/>
      <c r="B9" s="325" t="s">
        <v>27</v>
      </c>
      <c r="C9" s="326" t="s">
        <v>18</v>
      </c>
      <c r="D9" s="326"/>
      <c r="E9" s="326"/>
      <c r="F9" s="326"/>
      <c r="G9" s="326"/>
      <c r="H9" s="327"/>
      <c r="I9" s="289" t="s">
        <v>44</v>
      </c>
      <c r="J9" s="290"/>
      <c r="K9" s="290"/>
      <c r="L9" s="290"/>
      <c r="M9" s="290"/>
      <c r="N9" s="290"/>
      <c r="O9" s="290"/>
      <c r="P9" s="300"/>
      <c r="Q9" s="289" t="s">
        <v>54</v>
      </c>
      <c r="R9" s="290"/>
      <c r="S9" s="290"/>
      <c r="T9" s="290"/>
      <c r="U9" s="290"/>
      <c r="V9" s="290"/>
      <c r="W9" s="290"/>
      <c r="X9" s="291"/>
    </row>
    <row r="10" spans="1:24" ht="18" customHeight="1">
      <c r="A10" s="381"/>
      <c r="B10" s="325"/>
      <c r="C10" s="326"/>
      <c r="D10" s="326"/>
      <c r="E10" s="326"/>
      <c r="F10" s="326"/>
      <c r="G10" s="326"/>
      <c r="H10" s="327"/>
      <c r="I10" s="292" t="s">
        <v>45</v>
      </c>
      <c r="J10" s="293"/>
      <c r="K10" s="293"/>
      <c r="L10" s="293"/>
      <c r="M10" s="293"/>
      <c r="N10" s="293"/>
      <c r="O10" s="293"/>
      <c r="P10" s="301"/>
      <c r="Q10" s="292" t="s">
        <v>45</v>
      </c>
      <c r="R10" s="293"/>
      <c r="S10" s="293"/>
      <c r="T10" s="293"/>
      <c r="U10" s="293"/>
      <c r="V10" s="293"/>
      <c r="W10" s="293"/>
      <c r="X10" s="294"/>
    </row>
    <row r="11" spans="1:24" ht="18" customHeight="1">
      <c r="A11" s="381"/>
      <c r="B11" s="325"/>
      <c r="C11" s="404"/>
      <c r="D11" s="404"/>
      <c r="E11" s="404"/>
      <c r="F11" s="404"/>
      <c r="G11" s="404"/>
      <c r="H11" s="405"/>
      <c r="I11" s="392"/>
      <c r="J11" s="393"/>
      <c r="K11" s="392"/>
      <c r="L11" s="393"/>
      <c r="M11" s="176">
        <f>IF(C11='基本事項入力'!$F$25,'基本事項入力'!$J$25,IF(C11='基本事項入力'!$F$26,'基本事項入力'!$J$26,IF(C11='基本事項入力'!$F$27,'基本事項入力'!$J$27,IF(C11='基本事項入力'!$F$28,'基本事項入力'!$J$28,IF(C11='基本事項入力'!$F$29,'基本事項入力'!$J$29,IF(C11='基本事項入力'!$F$30,'基本事項入力'!$J$30,0))))))</f>
        <v>0</v>
      </c>
      <c r="N11" s="297">
        <f>I11*K11*M11</f>
        <v>0</v>
      </c>
      <c r="O11" s="298"/>
      <c r="P11" s="299"/>
      <c r="Q11" s="394"/>
      <c r="R11" s="395"/>
      <c r="S11" s="394"/>
      <c r="T11" s="395"/>
      <c r="U11" s="176">
        <f>IF(C11='基本事項入力'!$F$25,'基本事項入力'!$J$25,IF(C11='基本事項入力'!$F$26,'基本事項入力'!$J$26,IF(C11='基本事項入力'!$F$27,'基本事項入力'!$J$27,IF(C11='基本事項入力'!$F$28,'基本事項入力'!$J$28,IF(C11='基本事項入力'!$F$29,'基本事項入力'!$J$29,IF(C11='基本事項入力'!$F$30,'基本事項入力'!$J$30,0))))))</f>
        <v>0</v>
      </c>
      <c r="V11" s="297">
        <f>Q11*S11*U11</f>
        <v>0</v>
      </c>
      <c r="W11" s="298"/>
      <c r="X11" s="287"/>
    </row>
    <row r="12" spans="1:24" ht="18" customHeight="1">
      <c r="A12" s="381"/>
      <c r="B12" s="325"/>
      <c r="C12" s="404"/>
      <c r="D12" s="404"/>
      <c r="E12" s="404"/>
      <c r="F12" s="404"/>
      <c r="G12" s="404"/>
      <c r="H12" s="405"/>
      <c r="I12" s="392"/>
      <c r="J12" s="393"/>
      <c r="K12" s="392"/>
      <c r="L12" s="393"/>
      <c r="M12" s="176">
        <f>IF(C12='基本事項入力'!$F$25,'基本事項入力'!$J$25,IF(C12='基本事項入力'!$F$26,'基本事項入力'!$J$26,IF(C12='基本事項入力'!$F$27,'基本事項入力'!$J$27,IF(C12='基本事項入力'!$F$28,'基本事項入力'!$J$28,IF(C12='基本事項入力'!$F$29,'基本事項入力'!$J$29,IF(C12='基本事項入力'!$F$30,'基本事項入力'!$J$30,0))))))</f>
        <v>0</v>
      </c>
      <c r="N12" s="297">
        <f>I12*K12*M12</f>
        <v>0</v>
      </c>
      <c r="O12" s="298"/>
      <c r="P12" s="299"/>
      <c r="Q12" s="394"/>
      <c r="R12" s="395"/>
      <c r="S12" s="394"/>
      <c r="T12" s="395"/>
      <c r="U12" s="176">
        <f>IF(C12='基本事項入力'!$F$25,'基本事項入力'!$J$25,IF(C12='基本事項入力'!$F$26,'基本事項入力'!$J$26,IF(C12='基本事項入力'!$F$27,'基本事項入力'!$J$27,IF(C12='基本事項入力'!$F$28,'基本事項入力'!$J$28,IF(C12='基本事項入力'!$F$29,'基本事項入力'!$J$29,IF(C12='基本事項入力'!$F$30,'基本事項入力'!$J$30,0))))))</f>
        <v>0</v>
      </c>
      <c r="V12" s="297">
        <f>Q12*S12*U12</f>
        <v>0</v>
      </c>
      <c r="W12" s="298"/>
      <c r="X12" s="287"/>
    </row>
    <row r="13" spans="1:24" ht="18" customHeight="1">
      <c r="A13" s="381"/>
      <c r="B13" s="325"/>
      <c r="C13" s="404"/>
      <c r="D13" s="404"/>
      <c r="E13" s="404"/>
      <c r="F13" s="404"/>
      <c r="G13" s="404"/>
      <c r="H13" s="405"/>
      <c r="I13" s="392"/>
      <c r="J13" s="393"/>
      <c r="K13" s="392"/>
      <c r="L13" s="393"/>
      <c r="M13" s="176">
        <f>IF(C13='基本事項入力'!$F$25,'基本事項入力'!$J$25,IF(C13='基本事項入力'!$F$26,'基本事項入力'!$J$26,IF(C13='基本事項入力'!$F$27,'基本事項入力'!$J$27,IF(C13='基本事項入力'!$F$28,'基本事項入力'!$J$28,IF(C13='基本事項入力'!$F$29,'基本事項入力'!$J$29,IF(C13='基本事項入力'!$F$30,'基本事項入力'!$J$30,0))))))</f>
        <v>0</v>
      </c>
      <c r="N13" s="297">
        <f>I13*K13*M13</f>
        <v>0</v>
      </c>
      <c r="O13" s="298"/>
      <c r="P13" s="299"/>
      <c r="Q13" s="394"/>
      <c r="R13" s="395"/>
      <c r="S13" s="394"/>
      <c r="T13" s="395"/>
      <c r="U13" s="176">
        <f>IF(C13='基本事項入力'!$F$25,'基本事項入力'!$J$25,IF(C13='基本事項入力'!$F$26,'基本事項入力'!$J$26,IF(C13='基本事項入力'!$F$27,'基本事項入力'!$J$27,IF(C13='基本事項入力'!$F$28,'基本事項入力'!$J$28,IF(C13='基本事項入力'!$F$29,'基本事項入力'!$J$29,IF(C13='基本事項入力'!$F$30,'基本事項入力'!$J$30,0))))))</f>
        <v>0</v>
      </c>
      <c r="V13" s="297">
        <f>Q13*S13*U13</f>
        <v>0</v>
      </c>
      <c r="W13" s="298"/>
      <c r="X13" s="287"/>
    </row>
    <row r="14" spans="1:24" ht="18" customHeight="1">
      <c r="A14" s="381"/>
      <c r="B14" s="325"/>
      <c r="C14" s="404"/>
      <c r="D14" s="404"/>
      <c r="E14" s="404"/>
      <c r="F14" s="404"/>
      <c r="G14" s="404"/>
      <c r="H14" s="405"/>
      <c r="I14" s="392"/>
      <c r="J14" s="393"/>
      <c r="K14" s="392"/>
      <c r="L14" s="393"/>
      <c r="M14" s="176">
        <f>IF(C14='基本事項入力'!$F$25,'基本事項入力'!$J$25,IF(C14='基本事項入力'!$F$26,'基本事項入力'!$J$26,IF(C14='基本事項入力'!$F$27,'基本事項入力'!$J$27,IF(C14='基本事項入力'!$F$28,'基本事項入力'!$J$28,IF(C14='基本事項入力'!$F$29,'基本事項入力'!$J$29,IF(C14='基本事項入力'!$F$30,'基本事項入力'!$J$30,0))))))</f>
        <v>0</v>
      </c>
      <c r="N14" s="297">
        <f>I14*K14*M14</f>
        <v>0</v>
      </c>
      <c r="O14" s="298"/>
      <c r="P14" s="299"/>
      <c r="Q14" s="394"/>
      <c r="R14" s="395"/>
      <c r="S14" s="394"/>
      <c r="T14" s="395"/>
      <c r="U14" s="176">
        <f>IF(C14='基本事項入力'!$F$25,'基本事項入力'!$J$25,IF(C14='基本事項入力'!$F$26,'基本事項入力'!$J$26,IF(C14='基本事項入力'!$F$27,'基本事項入力'!$J$27,IF(C14='基本事項入力'!$F$28,'基本事項入力'!$J$28,IF(C14='基本事項入力'!$F$29,'基本事項入力'!$J$29,IF(C14='基本事項入力'!$F$30,'基本事項入力'!$J$30,0))))))</f>
        <v>0</v>
      </c>
      <c r="V14" s="297">
        <f>Q14*S14*U14</f>
        <v>0</v>
      </c>
      <c r="W14" s="298"/>
      <c r="X14" s="287"/>
    </row>
    <row r="15" spans="1:24" ht="18" customHeight="1">
      <c r="A15" s="381"/>
      <c r="B15" s="325"/>
      <c r="C15" s="404"/>
      <c r="D15" s="404"/>
      <c r="E15" s="404"/>
      <c r="F15" s="404"/>
      <c r="G15" s="404"/>
      <c r="H15" s="405"/>
      <c r="I15" s="392"/>
      <c r="J15" s="393"/>
      <c r="K15" s="392"/>
      <c r="L15" s="393"/>
      <c r="M15" s="176">
        <f>IF(C15='基本事項入力'!$F$25,'基本事項入力'!$J$25,IF(C15='基本事項入力'!$F$26,'基本事項入力'!$J$26,IF(C15='基本事項入力'!$F$27,'基本事項入力'!$J$27,IF(C15='基本事項入力'!$F$28,'基本事項入力'!$J$28,IF(C15='基本事項入力'!$F$29,'基本事項入力'!$J$29,IF(C15='基本事項入力'!$F$30,'基本事項入力'!$J$30,0))))))</f>
        <v>0</v>
      </c>
      <c r="N15" s="297">
        <f>I15*K15*M15</f>
        <v>0</v>
      </c>
      <c r="O15" s="298"/>
      <c r="P15" s="299"/>
      <c r="Q15" s="394"/>
      <c r="R15" s="395"/>
      <c r="S15" s="394"/>
      <c r="T15" s="395"/>
      <c r="U15" s="176">
        <f>IF(C15='基本事項入力'!$F$25,'基本事項入力'!$J$25,IF(C15='基本事項入力'!$F$26,'基本事項入力'!$J$26,IF(C15='基本事項入力'!$F$27,'基本事項入力'!$J$27,IF(C15='基本事項入力'!$F$28,'基本事項入力'!$J$28,IF(C15='基本事項入力'!$F$29,'基本事項入力'!$J$29,IF(C15='基本事項入力'!$F$30,'基本事項入力'!$J$30,0))))))</f>
        <v>0</v>
      </c>
      <c r="V15" s="297">
        <f>Q15*S15*U15</f>
        <v>0</v>
      </c>
      <c r="W15" s="298"/>
      <c r="X15" s="287"/>
    </row>
    <row r="16" spans="1:24" ht="18" customHeight="1">
      <c r="A16" s="381"/>
      <c r="B16" s="328" t="s">
        <v>28</v>
      </c>
      <c r="C16" s="329"/>
      <c r="D16" s="329"/>
      <c r="E16" s="329"/>
      <c r="F16" s="329"/>
      <c r="G16" s="329"/>
      <c r="H16" s="330"/>
      <c r="I16" s="323" t="s">
        <v>55</v>
      </c>
      <c r="J16" s="314"/>
      <c r="K16" s="314"/>
      <c r="L16" s="314"/>
      <c r="M16" s="314"/>
      <c r="N16" s="304"/>
      <c r="O16" s="304"/>
      <c r="P16" s="304"/>
      <c r="Q16" s="334" t="s">
        <v>55</v>
      </c>
      <c r="R16" s="314"/>
      <c r="S16" s="314"/>
      <c r="T16" s="314"/>
      <c r="U16" s="314"/>
      <c r="V16" s="314"/>
      <c r="W16" s="314"/>
      <c r="X16" s="315"/>
    </row>
    <row r="17" spans="1:24" ht="18" customHeight="1">
      <c r="A17" s="381"/>
      <c r="B17" s="328"/>
      <c r="C17" s="329"/>
      <c r="D17" s="329"/>
      <c r="E17" s="329"/>
      <c r="F17" s="329"/>
      <c r="G17" s="329"/>
      <c r="H17" s="330"/>
      <c r="I17" s="335" t="s">
        <v>77</v>
      </c>
      <c r="J17" s="336"/>
      <c r="K17" s="337"/>
      <c r="L17" s="311">
        <f>IF(G7&gt;=O7,G7,O7)</f>
        <v>0</v>
      </c>
      <c r="M17" s="312"/>
      <c r="N17" s="9" t="s">
        <v>56</v>
      </c>
      <c r="O17" s="61">
        <f>SUM(N11:P15)</f>
        <v>0</v>
      </c>
      <c r="P17" s="9" t="s">
        <v>57</v>
      </c>
      <c r="Q17" s="335" t="s">
        <v>79</v>
      </c>
      <c r="R17" s="336"/>
      <c r="S17" s="337"/>
      <c r="T17" s="311">
        <f>IF(G7&gt;=W7,G7,W7)</f>
        <v>0</v>
      </c>
      <c r="U17" s="312"/>
      <c r="V17" s="5" t="s">
        <v>56</v>
      </c>
      <c r="W17" s="61">
        <f>SUM(V11:X15)</f>
        <v>0</v>
      </c>
      <c r="X17" s="10" t="s">
        <v>57</v>
      </c>
    </row>
    <row r="18" spans="1:24" ht="18" customHeight="1">
      <c r="A18" s="381"/>
      <c r="B18" s="331"/>
      <c r="C18" s="332"/>
      <c r="D18" s="332"/>
      <c r="E18" s="332"/>
      <c r="F18" s="332"/>
      <c r="G18" s="332"/>
      <c r="H18" s="333"/>
      <c r="I18" s="275">
        <f>IF(O17=0,"",O17/L17)</f>
      </c>
      <c r="J18" s="276"/>
      <c r="K18" s="276"/>
      <c r="L18" s="276"/>
      <c r="M18" s="276"/>
      <c r="N18" s="277">
        <f>IF(O17=0,"",IF(I18&gt;1,"OK","NG"))</f>
      </c>
      <c r="O18" s="277"/>
      <c r="P18" s="391"/>
      <c r="Q18" s="275">
        <f>IF(W17=0,"",W17/T17)</f>
      </c>
      <c r="R18" s="276"/>
      <c r="S18" s="276"/>
      <c r="T18" s="276"/>
      <c r="U18" s="276"/>
      <c r="V18" s="277">
        <f>IF(W17=0,"",IF(Q18&gt;1,"OK","NG"))</f>
      </c>
      <c r="W18" s="277"/>
      <c r="X18" s="278"/>
    </row>
    <row r="19" spans="1:24" ht="18" customHeight="1">
      <c r="A19" s="381"/>
      <c r="B19" s="388" t="s">
        <v>29</v>
      </c>
      <c r="C19" s="389"/>
      <c r="D19" s="389"/>
      <c r="E19" s="389"/>
      <c r="F19" s="389"/>
      <c r="G19" s="389"/>
      <c r="H19" s="389"/>
      <c r="I19" s="389"/>
      <c r="J19" s="389"/>
      <c r="K19" s="389"/>
      <c r="L19" s="389"/>
      <c r="M19" s="389"/>
      <c r="N19" s="389"/>
      <c r="O19" s="389"/>
      <c r="P19" s="389"/>
      <c r="Q19" s="389"/>
      <c r="R19" s="389"/>
      <c r="S19" s="389"/>
      <c r="T19" s="389"/>
      <c r="U19" s="389"/>
      <c r="V19" s="389"/>
      <c r="W19" s="389"/>
      <c r="X19" s="390"/>
    </row>
    <row r="20" spans="1:24" ht="18" customHeight="1">
      <c r="A20" s="381"/>
      <c r="B20" s="396" t="s">
        <v>30</v>
      </c>
      <c r="C20" s="397"/>
      <c r="D20" s="397"/>
      <c r="E20" s="397"/>
      <c r="F20" s="397"/>
      <c r="G20" s="397"/>
      <c r="H20" s="398"/>
      <c r="I20" s="338"/>
      <c r="J20" s="339"/>
      <c r="K20" s="339"/>
      <c r="L20" s="288" t="s">
        <v>58</v>
      </c>
      <c r="M20" s="288"/>
      <c r="N20" s="339"/>
      <c r="O20" s="339"/>
      <c r="P20" s="345"/>
      <c r="Q20" s="338"/>
      <c r="R20" s="339"/>
      <c r="S20" s="339"/>
      <c r="T20" s="288" t="s">
        <v>58</v>
      </c>
      <c r="U20" s="288"/>
      <c r="V20" s="339"/>
      <c r="W20" s="339"/>
      <c r="X20" s="341"/>
    </row>
    <row r="21" spans="1:24" ht="18" customHeight="1">
      <c r="A21" s="381"/>
      <c r="B21" s="358"/>
      <c r="C21" s="359"/>
      <c r="D21" s="359"/>
      <c r="E21" s="359"/>
      <c r="F21" s="359"/>
      <c r="G21" s="359"/>
      <c r="H21" s="360"/>
      <c r="I21" s="340"/>
      <c r="J21" s="305" t="s">
        <v>205</v>
      </c>
      <c r="K21" s="305"/>
      <c r="L21" s="343" t="s">
        <v>12</v>
      </c>
      <c r="M21" s="343"/>
      <c r="N21" s="305"/>
      <c r="O21" s="305"/>
      <c r="P21" s="308"/>
      <c r="Q21" s="340"/>
      <c r="R21" s="305" t="s">
        <v>15</v>
      </c>
      <c r="S21" s="305"/>
      <c r="T21" s="343" t="s">
        <v>12</v>
      </c>
      <c r="U21" s="343"/>
      <c r="V21" s="305"/>
      <c r="W21" s="305"/>
      <c r="X21" s="310"/>
    </row>
    <row r="22" spans="1:24" ht="18" customHeight="1">
      <c r="A22" s="381"/>
      <c r="B22" s="358"/>
      <c r="C22" s="359"/>
      <c r="D22" s="359"/>
      <c r="E22" s="359"/>
      <c r="F22" s="359"/>
      <c r="G22" s="359"/>
      <c r="H22" s="360"/>
      <c r="I22" s="340"/>
      <c r="J22" s="342" t="s">
        <v>25</v>
      </c>
      <c r="K22" s="342"/>
      <c r="L22" s="343" t="s">
        <v>59</v>
      </c>
      <c r="M22" s="343"/>
      <c r="N22" s="6"/>
      <c r="O22" s="308" t="s">
        <v>80</v>
      </c>
      <c r="P22" s="308"/>
      <c r="Q22" s="340"/>
      <c r="R22" s="342" t="s">
        <v>25</v>
      </c>
      <c r="S22" s="342"/>
      <c r="T22" s="343" t="s">
        <v>59</v>
      </c>
      <c r="U22" s="343"/>
      <c r="V22" s="6"/>
      <c r="W22" s="308" t="s">
        <v>80</v>
      </c>
      <c r="X22" s="310"/>
    </row>
    <row r="23" spans="1:24" ht="18" customHeight="1">
      <c r="A23" s="381"/>
      <c r="B23" s="358"/>
      <c r="C23" s="359"/>
      <c r="D23" s="359"/>
      <c r="E23" s="359"/>
      <c r="F23" s="359"/>
      <c r="G23" s="359"/>
      <c r="H23" s="360"/>
      <c r="I23" s="340"/>
      <c r="J23" s="306">
        <f>'基本事項入力'!F20</f>
        <v>0</v>
      </c>
      <c r="K23" s="307"/>
      <c r="L23" s="3" t="s">
        <v>50</v>
      </c>
      <c r="M23" s="63">
        <f>'基本事項入力'!J20/100</f>
        <v>0</v>
      </c>
      <c r="N23" s="4" t="s">
        <v>51</v>
      </c>
      <c r="O23" s="61">
        <f>ROUNDUP(J23*M23,2)</f>
        <v>0</v>
      </c>
      <c r="P23" s="9"/>
      <c r="Q23" s="340"/>
      <c r="R23" s="306">
        <f>'基本事項入力'!F21</f>
        <v>0</v>
      </c>
      <c r="S23" s="307"/>
      <c r="T23" s="3" t="s">
        <v>50</v>
      </c>
      <c r="U23" s="63">
        <f>'基本事項入力'!J21/100</f>
        <v>0</v>
      </c>
      <c r="V23" s="4" t="s">
        <v>51</v>
      </c>
      <c r="W23" s="61">
        <f>ROUNDUP(R23*U23,2)</f>
        <v>0</v>
      </c>
      <c r="X23" s="10"/>
    </row>
    <row r="24" spans="1:24" ht="18" customHeight="1">
      <c r="A24" s="381"/>
      <c r="B24" s="358"/>
      <c r="C24" s="359"/>
      <c r="D24" s="359"/>
      <c r="E24" s="359"/>
      <c r="F24" s="359"/>
      <c r="G24" s="359"/>
      <c r="H24" s="360"/>
      <c r="I24" s="340"/>
      <c r="J24" s="305"/>
      <c r="K24" s="305"/>
      <c r="L24" s="343" t="s">
        <v>12</v>
      </c>
      <c r="M24" s="343"/>
      <c r="N24" s="305"/>
      <c r="O24" s="305"/>
      <c r="P24" s="308"/>
      <c r="Q24" s="340"/>
      <c r="R24" s="305"/>
      <c r="S24" s="305"/>
      <c r="T24" s="343" t="s">
        <v>12</v>
      </c>
      <c r="U24" s="343"/>
      <c r="V24" s="305"/>
      <c r="W24" s="305"/>
      <c r="X24" s="310"/>
    </row>
    <row r="25" spans="1:24" ht="18" customHeight="1">
      <c r="A25" s="381"/>
      <c r="B25" s="358"/>
      <c r="C25" s="359"/>
      <c r="D25" s="359"/>
      <c r="E25" s="359"/>
      <c r="F25" s="359"/>
      <c r="G25" s="359"/>
      <c r="H25" s="360"/>
      <c r="I25" s="340"/>
      <c r="J25" s="305"/>
      <c r="K25" s="305"/>
      <c r="L25" s="343" t="s">
        <v>67</v>
      </c>
      <c r="M25" s="343"/>
      <c r="N25" s="305"/>
      <c r="O25" s="305"/>
      <c r="P25" s="308"/>
      <c r="Q25" s="340"/>
      <c r="R25" s="305"/>
      <c r="S25" s="305"/>
      <c r="T25" s="343" t="s">
        <v>67</v>
      </c>
      <c r="U25" s="343"/>
      <c r="V25" s="305"/>
      <c r="W25" s="305"/>
      <c r="X25" s="310"/>
    </row>
    <row r="26" spans="1:24" ht="18" customHeight="1">
      <c r="A26" s="381"/>
      <c r="B26" s="325" t="s">
        <v>19</v>
      </c>
      <c r="C26" s="326" t="s">
        <v>18</v>
      </c>
      <c r="D26" s="326"/>
      <c r="E26" s="326"/>
      <c r="F26" s="326"/>
      <c r="G26" s="326"/>
      <c r="H26" s="327"/>
      <c r="I26" s="289" t="s">
        <v>204</v>
      </c>
      <c r="J26" s="290"/>
      <c r="K26" s="290"/>
      <c r="L26" s="290"/>
      <c r="M26" s="290"/>
      <c r="N26" s="290"/>
      <c r="O26" s="290"/>
      <c r="P26" s="300"/>
      <c r="Q26" s="289" t="s">
        <v>204</v>
      </c>
      <c r="R26" s="290"/>
      <c r="S26" s="290"/>
      <c r="T26" s="290"/>
      <c r="U26" s="290"/>
      <c r="V26" s="290"/>
      <c r="W26" s="290"/>
      <c r="X26" s="291"/>
    </row>
    <row r="27" spans="1:24" ht="18" customHeight="1">
      <c r="A27" s="381"/>
      <c r="B27" s="325"/>
      <c r="C27" s="326"/>
      <c r="D27" s="326"/>
      <c r="E27" s="326"/>
      <c r="F27" s="326"/>
      <c r="G27" s="326"/>
      <c r="H27" s="327"/>
      <c r="I27" s="292" t="s">
        <v>45</v>
      </c>
      <c r="J27" s="293"/>
      <c r="K27" s="293"/>
      <c r="L27" s="293"/>
      <c r="M27" s="293"/>
      <c r="N27" s="293"/>
      <c r="O27" s="293"/>
      <c r="P27" s="301"/>
      <c r="Q27" s="292" t="s">
        <v>45</v>
      </c>
      <c r="R27" s="293"/>
      <c r="S27" s="293"/>
      <c r="T27" s="293"/>
      <c r="U27" s="293"/>
      <c r="V27" s="293"/>
      <c r="W27" s="293"/>
      <c r="X27" s="294"/>
    </row>
    <row r="28" spans="1:24" ht="18" customHeight="1">
      <c r="A28" s="381"/>
      <c r="B28" s="325"/>
      <c r="C28" s="404"/>
      <c r="D28" s="404"/>
      <c r="E28" s="404"/>
      <c r="F28" s="404"/>
      <c r="G28" s="404"/>
      <c r="H28" s="405"/>
      <c r="I28" s="392"/>
      <c r="J28" s="393"/>
      <c r="K28" s="392"/>
      <c r="L28" s="393"/>
      <c r="M28" s="176">
        <f>IF(C28='基本事項入力'!$F$25,'基本事項入力'!$J$25,IF(C28='基本事項入力'!$F$26,'基本事項入力'!$J$26,IF(C28='基本事項入力'!$F$27,'基本事項入力'!$J$27,IF(C28='基本事項入力'!$F$28,'基本事項入力'!$J$28,IF(C28='基本事項入力'!$F$29,'基本事項入力'!$J$29,IF(C28='基本事項入力'!$F$30,'基本事項入力'!$J$30,0))))))</f>
        <v>0</v>
      </c>
      <c r="N28" s="297">
        <f>I28*K28*M28</f>
        <v>0</v>
      </c>
      <c r="O28" s="298"/>
      <c r="P28" s="299"/>
      <c r="Q28" s="394"/>
      <c r="R28" s="395"/>
      <c r="S28" s="394"/>
      <c r="T28" s="395"/>
      <c r="U28" s="176">
        <f>IF(C28='基本事項入力'!$F$25,'基本事項入力'!$J$25,IF(C28='基本事項入力'!$F$26,'基本事項入力'!$J$26,IF(C28='基本事項入力'!$F$27,'基本事項入力'!$J$27,IF(C28='基本事項入力'!$F$28,'基本事項入力'!$J$28,IF(C28='基本事項入力'!$F$29,'基本事項入力'!$J$29,IF(C28='基本事項入力'!$F$30,'基本事項入力'!$J$30,0))))))</f>
        <v>0</v>
      </c>
      <c r="V28" s="286">
        <f>Q28*S28*U28</f>
        <v>0</v>
      </c>
      <c r="W28" s="287"/>
      <c r="X28" s="287"/>
    </row>
    <row r="29" spans="1:24" ht="18" customHeight="1">
      <c r="A29" s="381"/>
      <c r="B29" s="325"/>
      <c r="C29" s="404"/>
      <c r="D29" s="404"/>
      <c r="E29" s="404"/>
      <c r="F29" s="404"/>
      <c r="G29" s="404"/>
      <c r="H29" s="405"/>
      <c r="I29" s="392"/>
      <c r="J29" s="393"/>
      <c r="K29" s="392"/>
      <c r="L29" s="393"/>
      <c r="M29" s="176">
        <f>IF(C29='基本事項入力'!$F$25,'基本事項入力'!$J$25,IF(C29='基本事項入力'!$F$26,'基本事項入力'!$J$26,IF(C29='基本事項入力'!$F$27,'基本事項入力'!$J$27,IF(C29='基本事項入力'!$F$28,'基本事項入力'!$J$28,IF(C29='基本事項入力'!$F$29,'基本事項入力'!$J$29,IF(C29='基本事項入力'!$F$30,'基本事項入力'!$J$30,0))))))</f>
        <v>0</v>
      </c>
      <c r="N29" s="297">
        <f>I29*K29*M29</f>
        <v>0</v>
      </c>
      <c r="O29" s="298"/>
      <c r="P29" s="299"/>
      <c r="Q29" s="394"/>
      <c r="R29" s="395"/>
      <c r="S29" s="394"/>
      <c r="T29" s="395"/>
      <c r="U29" s="176">
        <f>IF(C29='基本事項入力'!$F$25,'基本事項入力'!$J$25,IF(C29='基本事項入力'!$F$26,'基本事項入力'!$J$26,IF(C29='基本事項入力'!$F$27,'基本事項入力'!$J$27,IF(C29='基本事項入力'!$F$28,'基本事項入力'!$J$28,IF(C29='基本事項入力'!$F$29,'基本事項入力'!$J$29,IF(C29='基本事項入力'!$F$30,'基本事項入力'!$J$30,0))))))</f>
        <v>0</v>
      </c>
      <c r="V29" s="286">
        <f>Q29*S29*U29</f>
        <v>0</v>
      </c>
      <c r="W29" s="287"/>
      <c r="X29" s="287"/>
    </row>
    <row r="30" spans="1:24" ht="18" customHeight="1">
      <c r="A30" s="381"/>
      <c r="B30" s="325"/>
      <c r="C30" s="404"/>
      <c r="D30" s="404"/>
      <c r="E30" s="404"/>
      <c r="F30" s="404"/>
      <c r="G30" s="404"/>
      <c r="H30" s="405"/>
      <c r="I30" s="392"/>
      <c r="J30" s="393"/>
      <c r="K30" s="392"/>
      <c r="L30" s="393"/>
      <c r="M30" s="176">
        <f>IF(C30='基本事項入力'!$F$25,'基本事項入力'!$J$25,IF(C30='基本事項入力'!$F$26,'基本事項入力'!$J$26,IF(C30='基本事項入力'!$F$27,'基本事項入力'!$J$27,IF(C30='基本事項入力'!$F$28,'基本事項入力'!$J$28,IF(C30='基本事項入力'!$F$29,'基本事項入力'!$J$29,IF(C30='基本事項入力'!$F$30,'基本事項入力'!$J$30,0))))))</f>
        <v>0</v>
      </c>
      <c r="N30" s="297">
        <f>I30*K30*M30</f>
        <v>0</v>
      </c>
      <c r="O30" s="298"/>
      <c r="P30" s="299"/>
      <c r="Q30" s="394"/>
      <c r="R30" s="395"/>
      <c r="S30" s="394"/>
      <c r="T30" s="395"/>
      <c r="U30" s="176">
        <f>IF(C30='基本事項入力'!$F$25,'基本事項入力'!$J$25,IF(C30='基本事項入力'!$F$26,'基本事項入力'!$J$26,IF(C30='基本事項入力'!$F$27,'基本事項入力'!$J$27,IF(C30='基本事項入力'!$F$28,'基本事項入力'!$J$28,IF(C30='基本事項入力'!$F$29,'基本事項入力'!$J$29,IF(C30='基本事項入力'!$F$30,'基本事項入力'!$J$30,0))))))</f>
        <v>0</v>
      </c>
      <c r="V30" s="286">
        <f>Q30*S30*U30</f>
        <v>0</v>
      </c>
      <c r="W30" s="287"/>
      <c r="X30" s="287"/>
    </row>
    <row r="31" spans="1:24" ht="18" customHeight="1">
      <c r="A31" s="381"/>
      <c r="B31" s="325"/>
      <c r="C31" s="404"/>
      <c r="D31" s="404"/>
      <c r="E31" s="404"/>
      <c r="F31" s="404"/>
      <c r="G31" s="404"/>
      <c r="H31" s="405"/>
      <c r="I31" s="392"/>
      <c r="J31" s="393"/>
      <c r="K31" s="392"/>
      <c r="L31" s="393"/>
      <c r="M31" s="176">
        <f>IF(C31='基本事項入力'!$F$25,'基本事項入力'!$J$25,IF(C31='基本事項入力'!$F$26,'基本事項入力'!$J$26,IF(C31='基本事項入力'!$F$27,'基本事項入力'!$J$27,IF(C31='基本事項入力'!$F$28,'基本事項入力'!$J$28,IF(C31='基本事項入力'!$F$29,'基本事項入力'!$J$29,IF(C31='基本事項入力'!$F$30,'基本事項入力'!$J$30,0))))))</f>
        <v>0</v>
      </c>
      <c r="N31" s="297">
        <f>I31*K31*M31</f>
        <v>0</v>
      </c>
      <c r="O31" s="298"/>
      <c r="P31" s="299"/>
      <c r="Q31" s="394"/>
      <c r="R31" s="395"/>
      <c r="S31" s="394"/>
      <c r="T31" s="395"/>
      <c r="U31" s="176">
        <f>IF(C31='基本事項入力'!$F$25,'基本事項入力'!$J$25,IF(C31='基本事項入力'!$F$26,'基本事項入力'!$J$26,IF(C31='基本事項入力'!$F$27,'基本事項入力'!$J$27,IF(C31='基本事項入力'!$F$28,'基本事項入力'!$J$28,IF(C31='基本事項入力'!$F$29,'基本事項入力'!$J$29,IF(C31='基本事項入力'!$F$30,'基本事項入力'!$J$30,0))))))</f>
        <v>0</v>
      </c>
      <c r="V31" s="286">
        <f>Q31*S31*U31</f>
        <v>0</v>
      </c>
      <c r="W31" s="287"/>
      <c r="X31" s="287"/>
    </row>
    <row r="32" spans="1:24" ht="18" customHeight="1">
      <c r="A32" s="381"/>
      <c r="B32" s="325"/>
      <c r="C32" s="376" t="s">
        <v>20</v>
      </c>
      <c r="D32" s="377"/>
      <c r="E32" s="377"/>
      <c r="F32" s="377"/>
      <c r="G32" s="377"/>
      <c r="H32" s="378"/>
      <c r="I32" s="351"/>
      <c r="J32" s="350"/>
      <c r="K32" s="379"/>
      <c r="L32" s="379"/>
      <c r="M32" s="14"/>
      <c r="N32" s="298">
        <f>SUM(N28:P31)</f>
        <v>0</v>
      </c>
      <c r="O32" s="298"/>
      <c r="P32" s="299"/>
      <c r="Q32" s="399"/>
      <c r="R32" s="379"/>
      <c r="S32" s="379"/>
      <c r="T32" s="379"/>
      <c r="U32" s="101"/>
      <c r="V32" s="287">
        <f>SUM(V28:X31)</f>
        <v>0</v>
      </c>
      <c r="W32" s="287"/>
      <c r="X32" s="287"/>
    </row>
    <row r="33" spans="1:24" ht="18" customHeight="1">
      <c r="A33" s="381"/>
      <c r="B33" s="374" t="s">
        <v>32</v>
      </c>
      <c r="C33" s="367" t="s">
        <v>21</v>
      </c>
      <c r="D33" s="368"/>
      <c r="E33" s="368"/>
      <c r="F33" s="368"/>
      <c r="G33" s="368"/>
      <c r="H33" s="369"/>
      <c r="I33" s="280" t="s">
        <v>22</v>
      </c>
      <c r="J33" s="281"/>
      <c r="K33" s="281"/>
      <c r="L33" s="281"/>
      <c r="M33" s="281"/>
      <c r="N33" s="281"/>
      <c r="O33" s="281"/>
      <c r="P33" s="347"/>
      <c r="Q33" s="280" t="s">
        <v>16</v>
      </c>
      <c r="R33" s="281"/>
      <c r="S33" s="281"/>
      <c r="T33" s="281"/>
      <c r="U33" s="281"/>
      <c r="V33" s="281"/>
      <c r="W33" s="281"/>
      <c r="X33" s="346"/>
    </row>
    <row r="34" spans="1:24" ht="18" customHeight="1">
      <c r="A34" s="381"/>
      <c r="B34" s="375"/>
      <c r="C34" s="370"/>
      <c r="D34" s="344"/>
      <c r="E34" s="344"/>
      <c r="F34" s="344"/>
      <c r="G34" s="344"/>
      <c r="H34" s="371"/>
      <c r="I34" s="11"/>
      <c r="J34" s="64">
        <f>N32</f>
        <v>0</v>
      </c>
      <c r="K34" s="46" t="s">
        <v>61</v>
      </c>
      <c r="L34" s="348">
        <f>O23</f>
        <v>0</v>
      </c>
      <c r="M34" s="349"/>
      <c r="N34" s="11" t="s">
        <v>62</v>
      </c>
      <c r="O34" s="66">
        <f>IF(L34=0,"",J34/L34)</f>
      </c>
      <c r="P34" s="13"/>
      <c r="Q34" s="12"/>
      <c r="R34" s="65">
        <f>V32</f>
        <v>0</v>
      </c>
      <c r="S34" s="46" t="s">
        <v>61</v>
      </c>
      <c r="T34" s="348">
        <f>W23</f>
        <v>0</v>
      </c>
      <c r="U34" s="349"/>
      <c r="V34" s="12" t="s">
        <v>62</v>
      </c>
      <c r="W34" s="102">
        <f>IF(T34=0,"",R34/T34)</f>
      </c>
      <c r="X34" s="15"/>
    </row>
    <row r="35" spans="1:24" ht="18" customHeight="1">
      <c r="A35" s="381"/>
      <c r="B35" s="375"/>
      <c r="C35" s="364" t="s">
        <v>33</v>
      </c>
      <c r="D35" s="308"/>
      <c r="E35" s="308"/>
      <c r="F35" s="308"/>
      <c r="G35" s="308"/>
      <c r="H35" s="308"/>
      <c r="I35" s="280" t="s">
        <v>208</v>
      </c>
      <c r="J35" s="281"/>
      <c r="K35" s="281"/>
      <c r="L35" s="281"/>
      <c r="M35" s="281"/>
      <c r="N35" s="281"/>
      <c r="O35" s="281"/>
      <c r="P35" s="282">
        <f>IF(O34="",IF(W34="","",IF(O34&gt;1,IF(W34&gt;1,"OK","NG"),"NG")),IF(O34&gt;1,IF(W34&gt;1,"OK","NG"),"NG"))</f>
      </c>
      <c r="Q35" s="282"/>
      <c r="R35" s="282"/>
      <c r="S35" s="282"/>
      <c r="T35" s="282"/>
      <c r="U35" s="282"/>
      <c r="V35" s="282"/>
      <c r="W35" s="282"/>
      <c r="X35" s="283"/>
    </row>
    <row r="36" spans="1:24" ht="18" customHeight="1">
      <c r="A36" s="381"/>
      <c r="B36" s="375"/>
      <c r="C36" s="327" t="s">
        <v>34</v>
      </c>
      <c r="D36" s="301"/>
      <c r="E36" s="301"/>
      <c r="F36" s="301"/>
      <c r="G36" s="301"/>
      <c r="H36" s="301"/>
      <c r="I36" s="326" t="s">
        <v>23</v>
      </c>
      <c r="J36" s="326"/>
      <c r="K36" s="326"/>
      <c r="L36" s="326"/>
      <c r="M36" s="326"/>
      <c r="N36" s="326"/>
      <c r="O36" s="326"/>
      <c r="P36" s="326"/>
      <c r="Q36" s="326"/>
      <c r="R36" s="326"/>
      <c r="S36" s="326"/>
      <c r="T36" s="326"/>
      <c r="U36" s="326"/>
      <c r="V36" s="326"/>
      <c r="W36" s="326"/>
      <c r="X36" s="363"/>
    </row>
    <row r="37" spans="1:24" ht="18" customHeight="1">
      <c r="A37" s="381"/>
      <c r="B37" s="375"/>
      <c r="C37" s="364" t="s">
        <v>24</v>
      </c>
      <c r="D37" s="308"/>
      <c r="E37" s="308"/>
      <c r="F37" s="308"/>
      <c r="G37" s="308"/>
      <c r="H37" s="308"/>
      <c r="I37" s="361" t="s">
        <v>36</v>
      </c>
      <c r="J37" s="361"/>
      <c r="K37" s="361"/>
      <c r="L37" s="361"/>
      <c r="M37" s="361"/>
      <c r="N37" s="361"/>
      <c r="O37" s="361"/>
      <c r="P37" s="361"/>
      <c r="Q37" s="361"/>
      <c r="R37" s="361"/>
      <c r="S37" s="361"/>
      <c r="T37" s="361"/>
      <c r="U37" s="361"/>
      <c r="V37" s="361"/>
      <c r="W37" s="361"/>
      <c r="X37" s="362"/>
    </row>
    <row r="38" spans="1:24" ht="18" customHeight="1">
      <c r="A38" s="381"/>
      <c r="B38" s="375"/>
      <c r="C38" s="365" t="s">
        <v>46</v>
      </c>
      <c r="D38" s="366"/>
      <c r="E38" s="366"/>
      <c r="F38" s="366"/>
      <c r="G38" s="366"/>
      <c r="H38" s="366"/>
      <c r="I38" s="16"/>
      <c r="J38" s="16"/>
      <c r="K38" s="16"/>
      <c r="L38" s="16"/>
      <c r="M38" s="16"/>
      <c r="N38" s="16"/>
      <c r="O38" s="67">
        <f>IF(P35="","",IF(P35="OK","",IF((O34-W34)&gt;0,W34,O34)))</f>
      </c>
      <c r="P38" s="16" t="s">
        <v>116</v>
      </c>
      <c r="Q38" s="279">
        <f>IF(P35="","",IF(P35="OK","",IF((O34-W34)&lt;0,W34,O34)))</f>
      </c>
      <c r="R38" s="279"/>
      <c r="S38" s="16" t="s">
        <v>118</v>
      </c>
      <c r="T38" s="16"/>
      <c r="U38" s="67">
        <f>IF(O38=0,"",IF(O38="","",O38/Q38))</f>
      </c>
      <c r="V38" s="16"/>
      <c r="W38" s="68">
        <f>IF(U38="","",IF(U38&gt;0.5,"OK","NG"))</f>
      </c>
      <c r="X38" s="17"/>
    </row>
    <row r="39" spans="1:24" ht="18" customHeight="1">
      <c r="A39" s="381"/>
      <c r="B39" s="396" t="s">
        <v>35</v>
      </c>
      <c r="C39" s="397"/>
      <c r="D39" s="397"/>
      <c r="E39" s="397"/>
      <c r="F39" s="397"/>
      <c r="G39" s="397"/>
      <c r="H39" s="398"/>
      <c r="I39" s="338"/>
      <c r="J39" s="339"/>
      <c r="K39" s="339"/>
      <c r="L39" s="288" t="s">
        <v>58</v>
      </c>
      <c r="M39" s="288"/>
      <c r="N39" s="339"/>
      <c r="O39" s="339"/>
      <c r="P39" s="345"/>
      <c r="Q39" s="338"/>
      <c r="R39" s="339"/>
      <c r="S39" s="339"/>
      <c r="T39" s="288" t="s">
        <v>58</v>
      </c>
      <c r="U39" s="288"/>
      <c r="V39" s="339"/>
      <c r="W39" s="339"/>
      <c r="X39" s="341"/>
    </row>
    <row r="40" spans="1:24" ht="18" customHeight="1">
      <c r="A40" s="381"/>
      <c r="B40" s="358"/>
      <c r="C40" s="359"/>
      <c r="D40" s="359"/>
      <c r="E40" s="359"/>
      <c r="F40" s="359"/>
      <c r="G40" s="359"/>
      <c r="H40" s="360"/>
      <c r="I40" s="340"/>
      <c r="J40" s="305" t="s">
        <v>206</v>
      </c>
      <c r="K40" s="305"/>
      <c r="L40" s="343" t="s">
        <v>12</v>
      </c>
      <c r="M40" s="343"/>
      <c r="N40" s="305"/>
      <c r="O40" s="305"/>
      <c r="P40" s="308"/>
      <c r="Q40" s="340"/>
      <c r="R40" s="305" t="s">
        <v>31</v>
      </c>
      <c r="S40" s="305"/>
      <c r="T40" s="343" t="s">
        <v>12</v>
      </c>
      <c r="U40" s="343"/>
      <c r="V40" s="305"/>
      <c r="W40" s="305"/>
      <c r="X40" s="310"/>
    </row>
    <row r="41" spans="1:24" ht="18" customHeight="1">
      <c r="A41" s="381"/>
      <c r="B41" s="358"/>
      <c r="C41" s="359"/>
      <c r="D41" s="359"/>
      <c r="E41" s="359"/>
      <c r="F41" s="359"/>
      <c r="G41" s="359"/>
      <c r="H41" s="360"/>
      <c r="I41" s="340"/>
      <c r="J41" s="342" t="s">
        <v>25</v>
      </c>
      <c r="K41" s="342"/>
      <c r="L41" s="343" t="s">
        <v>59</v>
      </c>
      <c r="M41" s="343"/>
      <c r="N41" s="6"/>
      <c r="O41" s="308" t="s">
        <v>80</v>
      </c>
      <c r="P41" s="308"/>
      <c r="Q41" s="340"/>
      <c r="R41" s="342" t="s">
        <v>25</v>
      </c>
      <c r="S41" s="342"/>
      <c r="T41" s="343" t="s">
        <v>59</v>
      </c>
      <c r="U41" s="343"/>
      <c r="V41" s="6"/>
      <c r="W41" s="308" t="s">
        <v>80</v>
      </c>
      <c r="X41" s="310"/>
    </row>
    <row r="42" spans="1:24" ht="18" customHeight="1">
      <c r="A42" s="381"/>
      <c r="B42" s="358"/>
      <c r="C42" s="359"/>
      <c r="D42" s="359"/>
      <c r="E42" s="359"/>
      <c r="F42" s="359"/>
      <c r="G42" s="359"/>
      <c r="H42" s="360"/>
      <c r="I42" s="340"/>
      <c r="J42" s="306">
        <f>'基本事項入力'!F18</f>
        <v>0</v>
      </c>
      <c r="K42" s="307"/>
      <c r="L42" s="3" t="s">
        <v>50</v>
      </c>
      <c r="M42" s="63">
        <f>'基本事項入力'!J18/100</f>
        <v>0</v>
      </c>
      <c r="N42" s="4" t="s">
        <v>51</v>
      </c>
      <c r="O42" s="61">
        <f>ROUNDUP(J42*M42,2)</f>
        <v>0</v>
      </c>
      <c r="P42" s="9"/>
      <c r="Q42" s="340"/>
      <c r="R42" s="306">
        <f>'基本事項入力'!F19</f>
        <v>0</v>
      </c>
      <c r="S42" s="307"/>
      <c r="T42" s="3" t="s">
        <v>50</v>
      </c>
      <c r="U42" s="63">
        <f>'基本事項入力'!J19/100</f>
        <v>0</v>
      </c>
      <c r="V42" s="4" t="s">
        <v>51</v>
      </c>
      <c r="W42" s="61">
        <f>ROUNDUP(R42*U42,2)</f>
        <v>0</v>
      </c>
      <c r="X42" s="10"/>
    </row>
    <row r="43" spans="1:24" ht="18" customHeight="1">
      <c r="A43" s="381"/>
      <c r="B43" s="358"/>
      <c r="C43" s="359"/>
      <c r="D43" s="359"/>
      <c r="E43" s="359"/>
      <c r="F43" s="359"/>
      <c r="G43" s="359"/>
      <c r="H43" s="360"/>
      <c r="I43" s="340"/>
      <c r="J43" s="305"/>
      <c r="K43" s="305"/>
      <c r="L43" s="343" t="s">
        <v>12</v>
      </c>
      <c r="M43" s="343"/>
      <c r="N43" s="305"/>
      <c r="O43" s="305"/>
      <c r="P43" s="308"/>
      <c r="Q43" s="340"/>
      <c r="R43" s="305"/>
      <c r="S43" s="305"/>
      <c r="T43" s="343" t="s">
        <v>12</v>
      </c>
      <c r="U43" s="343"/>
      <c r="V43" s="305"/>
      <c r="W43" s="305"/>
      <c r="X43" s="310"/>
    </row>
    <row r="44" spans="1:24" ht="18" customHeight="1">
      <c r="A44" s="381"/>
      <c r="B44" s="358"/>
      <c r="C44" s="359"/>
      <c r="D44" s="359"/>
      <c r="E44" s="359"/>
      <c r="F44" s="359"/>
      <c r="G44" s="359"/>
      <c r="H44" s="360"/>
      <c r="I44" s="340"/>
      <c r="J44" s="305"/>
      <c r="K44" s="305"/>
      <c r="L44" s="343" t="s">
        <v>67</v>
      </c>
      <c r="M44" s="343"/>
      <c r="N44" s="305"/>
      <c r="O44" s="305"/>
      <c r="P44" s="308"/>
      <c r="Q44" s="340"/>
      <c r="R44" s="305"/>
      <c r="S44" s="305"/>
      <c r="T44" s="343" t="s">
        <v>67</v>
      </c>
      <c r="U44" s="343"/>
      <c r="V44" s="305"/>
      <c r="W44" s="305"/>
      <c r="X44" s="310"/>
    </row>
    <row r="45" spans="1:24" ht="18" customHeight="1">
      <c r="A45" s="381"/>
      <c r="B45" s="325" t="s">
        <v>19</v>
      </c>
      <c r="C45" s="326" t="s">
        <v>18</v>
      </c>
      <c r="D45" s="326"/>
      <c r="E45" s="326"/>
      <c r="F45" s="326"/>
      <c r="G45" s="326"/>
      <c r="H45" s="327"/>
      <c r="I45" s="289" t="s">
        <v>207</v>
      </c>
      <c r="J45" s="290"/>
      <c r="K45" s="290"/>
      <c r="L45" s="290"/>
      <c r="M45" s="290"/>
      <c r="N45" s="290"/>
      <c r="O45" s="290"/>
      <c r="P45" s="300"/>
      <c r="Q45" s="289" t="s">
        <v>207</v>
      </c>
      <c r="R45" s="290"/>
      <c r="S45" s="290"/>
      <c r="T45" s="290"/>
      <c r="U45" s="290"/>
      <c r="V45" s="290"/>
      <c r="W45" s="290"/>
      <c r="X45" s="291"/>
    </row>
    <row r="46" spans="1:24" ht="18" customHeight="1">
      <c r="A46" s="381"/>
      <c r="B46" s="325"/>
      <c r="C46" s="326"/>
      <c r="D46" s="326"/>
      <c r="E46" s="326"/>
      <c r="F46" s="326"/>
      <c r="G46" s="326"/>
      <c r="H46" s="327"/>
      <c r="I46" s="292" t="s">
        <v>45</v>
      </c>
      <c r="J46" s="293"/>
      <c r="K46" s="293"/>
      <c r="L46" s="293"/>
      <c r="M46" s="293"/>
      <c r="N46" s="293"/>
      <c r="O46" s="293"/>
      <c r="P46" s="301"/>
      <c r="Q46" s="292" t="s">
        <v>45</v>
      </c>
      <c r="R46" s="293"/>
      <c r="S46" s="293"/>
      <c r="T46" s="293"/>
      <c r="U46" s="293"/>
      <c r="V46" s="293"/>
      <c r="W46" s="293"/>
      <c r="X46" s="294"/>
    </row>
    <row r="47" spans="1:24" ht="18" customHeight="1">
      <c r="A47" s="381"/>
      <c r="B47" s="325"/>
      <c r="C47" s="404"/>
      <c r="D47" s="404"/>
      <c r="E47" s="404"/>
      <c r="F47" s="404"/>
      <c r="G47" s="404"/>
      <c r="H47" s="405"/>
      <c r="I47" s="392"/>
      <c r="J47" s="393"/>
      <c r="K47" s="392"/>
      <c r="L47" s="393"/>
      <c r="M47" s="176">
        <f>IF(C47='基本事項入力'!$F$25,'基本事項入力'!$J$25,IF(C47='基本事項入力'!$F$26,'基本事項入力'!$J$26,IF(C47='基本事項入力'!$F$27,'基本事項入力'!$J$27,IF(C47='基本事項入力'!$F$28,'基本事項入力'!$J$28,IF(C47='基本事項入力'!$F$29,'基本事項入力'!$J$29,IF(C47='基本事項入力'!$F$30,'基本事項入力'!$J$30,0))))))</f>
        <v>0</v>
      </c>
      <c r="N47" s="297">
        <f>I47*K47*M47</f>
        <v>0</v>
      </c>
      <c r="O47" s="298"/>
      <c r="P47" s="299"/>
      <c r="Q47" s="394"/>
      <c r="R47" s="395"/>
      <c r="S47" s="394"/>
      <c r="T47" s="395"/>
      <c r="U47" s="176">
        <f>IF(C47='基本事項入力'!$F$25,'基本事項入力'!$J$25,IF(C47='基本事項入力'!$F$26,'基本事項入力'!$J$26,IF(C47='基本事項入力'!$F$27,'基本事項入力'!$J$27,IF(C47='基本事項入力'!$F$28,'基本事項入力'!$J$28,IF(C47='基本事項入力'!$F$29,'基本事項入力'!$J$29,IF(C47='基本事項入力'!$F$30,'基本事項入力'!$J$30,0))))))</f>
        <v>0</v>
      </c>
      <c r="V47" s="286">
        <f>Q47*S47*U47</f>
        <v>0</v>
      </c>
      <c r="W47" s="287"/>
      <c r="X47" s="287"/>
    </row>
    <row r="48" spans="1:24" ht="18" customHeight="1">
      <c r="A48" s="381"/>
      <c r="B48" s="325"/>
      <c r="C48" s="404"/>
      <c r="D48" s="404"/>
      <c r="E48" s="404"/>
      <c r="F48" s="404"/>
      <c r="G48" s="404"/>
      <c r="H48" s="405"/>
      <c r="I48" s="392"/>
      <c r="J48" s="393"/>
      <c r="K48" s="392"/>
      <c r="L48" s="393"/>
      <c r="M48" s="176">
        <f>IF(C48='基本事項入力'!$F$25,'基本事項入力'!$J$25,IF(C48='基本事項入力'!$F$26,'基本事項入力'!$J$26,IF(C48='基本事項入力'!$F$27,'基本事項入力'!$J$27,IF(C48='基本事項入力'!$F$28,'基本事項入力'!$J$28,IF(C48='基本事項入力'!$F$29,'基本事項入力'!$J$29,IF(C48='基本事項入力'!$F$30,'基本事項入力'!$J$30,0))))))</f>
        <v>0</v>
      </c>
      <c r="N48" s="297">
        <f>I48*K48*M48</f>
        <v>0</v>
      </c>
      <c r="O48" s="298"/>
      <c r="P48" s="299"/>
      <c r="Q48" s="394"/>
      <c r="R48" s="395"/>
      <c r="S48" s="394"/>
      <c r="T48" s="395"/>
      <c r="U48" s="176">
        <f>IF(C48='基本事項入力'!$F$25,'基本事項入力'!$J$25,IF(C48='基本事項入力'!$F$26,'基本事項入力'!$J$26,IF(C48='基本事項入力'!$F$27,'基本事項入力'!$J$27,IF(C48='基本事項入力'!$F$28,'基本事項入力'!$J$28,IF(C48='基本事項入力'!$F$29,'基本事項入力'!$J$29,IF(C48='基本事項入力'!$F$30,'基本事項入力'!$J$30,0))))))</f>
        <v>0</v>
      </c>
      <c r="V48" s="286">
        <f>Q48*S48*U48</f>
        <v>0</v>
      </c>
      <c r="W48" s="287"/>
      <c r="X48" s="287"/>
    </row>
    <row r="49" spans="1:24" ht="18" customHeight="1">
      <c r="A49" s="381"/>
      <c r="B49" s="325"/>
      <c r="C49" s="404"/>
      <c r="D49" s="404"/>
      <c r="E49" s="404"/>
      <c r="F49" s="404"/>
      <c r="G49" s="404"/>
      <c r="H49" s="405"/>
      <c r="I49" s="392"/>
      <c r="J49" s="393"/>
      <c r="K49" s="392"/>
      <c r="L49" s="393"/>
      <c r="M49" s="176">
        <f>IF(C49='基本事項入力'!$F$25,'基本事項入力'!$J$25,IF(C49='基本事項入力'!$F$26,'基本事項入力'!$J$26,IF(C49='基本事項入力'!$F$27,'基本事項入力'!$J$27,IF(C49='基本事項入力'!$F$28,'基本事項入力'!$J$28,IF(C49='基本事項入力'!$F$29,'基本事項入力'!$J$29,IF(C49='基本事項入力'!$F$30,'基本事項入力'!$J$30,0))))))</f>
        <v>0</v>
      </c>
      <c r="N49" s="297">
        <f>I49*K49*M49</f>
        <v>0</v>
      </c>
      <c r="O49" s="298"/>
      <c r="P49" s="299"/>
      <c r="Q49" s="394"/>
      <c r="R49" s="395"/>
      <c r="S49" s="394"/>
      <c r="T49" s="395"/>
      <c r="U49" s="176">
        <f>IF(C49='基本事項入力'!$F$25,'基本事項入力'!$J$25,IF(C49='基本事項入力'!$F$26,'基本事項入力'!$J$26,IF(C49='基本事項入力'!$F$27,'基本事項入力'!$J$27,IF(C49='基本事項入力'!$F$28,'基本事項入力'!$J$28,IF(C49='基本事項入力'!$F$29,'基本事項入力'!$J$29,IF(C49='基本事項入力'!$F$30,'基本事項入力'!$J$30,0))))))</f>
        <v>0</v>
      </c>
      <c r="V49" s="286">
        <f>Q49*S49*U49</f>
        <v>0</v>
      </c>
      <c r="W49" s="287"/>
      <c r="X49" s="287"/>
    </row>
    <row r="50" spans="1:24" ht="18" customHeight="1">
      <c r="A50" s="381"/>
      <c r="B50" s="325"/>
      <c r="C50" s="404"/>
      <c r="D50" s="404"/>
      <c r="E50" s="404"/>
      <c r="F50" s="404"/>
      <c r="G50" s="404"/>
      <c r="H50" s="405"/>
      <c r="I50" s="392"/>
      <c r="J50" s="393"/>
      <c r="K50" s="392"/>
      <c r="L50" s="393"/>
      <c r="M50" s="176">
        <f>IF(C50='基本事項入力'!$F$25,'基本事項入力'!$J$25,IF(C50='基本事項入力'!$F$26,'基本事項入力'!$J$26,IF(C50='基本事項入力'!$F$27,'基本事項入力'!$J$27,IF(C50='基本事項入力'!$F$28,'基本事項入力'!$J$28,IF(C50='基本事項入力'!$F$29,'基本事項入力'!$J$29,IF(C50='基本事項入力'!$F$30,'基本事項入力'!$J$30,0))))))</f>
        <v>0</v>
      </c>
      <c r="N50" s="297">
        <f>I50*K50*M50</f>
        <v>0</v>
      </c>
      <c r="O50" s="298"/>
      <c r="P50" s="299"/>
      <c r="Q50" s="394"/>
      <c r="R50" s="395"/>
      <c r="S50" s="394"/>
      <c r="T50" s="395"/>
      <c r="U50" s="176">
        <f>IF(C50='基本事項入力'!$F$25,'基本事項入力'!$J$25,IF(C50='基本事項入力'!$F$26,'基本事項入力'!$J$26,IF(C50='基本事項入力'!$F$27,'基本事項入力'!$J$27,IF(C50='基本事項入力'!$F$28,'基本事項入力'!$J$28,IF(C50='基本事項入力'!$F$29,'基本事項入力'!$J$29,IF(C50='基本事項入力'!$F$30,'基本事項入力'!$J$30,0))))))</f>
        <v>0</v>
      </c>
      <c r="V50" s="286">
        <f>Q50*S50*U50</f>
        <v>0</v>
      </c>
      <c r="W50" s="287"/>
      <c r="X50" s="287"/>
    </row>
    <row r="51" spans="1:24" ht="18" customHeight="1">
      <c r="A51" s="381"/>
      <c r="B51" s="325"/>
      <c r="C51" s="376" t="s">
        <v>20</v>
      </c>
      <c r="D51" s="377"/>
      <c r="E51" s="377"/>
      <c r="F51" s="377"/>
      <c r="G51" s="377"/>
      <c r="H51" s="378"/>
      <c r="I51" s="351"/>
      <c r="J51" s="350"/>
      <c r="K51" s="350"/>
      <c r="L51" s="350"/>
      <c r="M51" s="14"/>
      <c r="N51" s="298">
        <f>SUM(N47:P50)</f>
        <v>0</v>
      </c>
      <c r="O51" s="298"/>
      <c r="P51" s="299"/>
      <c r="Q51" s="351"/>
      <c r="R51" s="350"/>
      <c r="S51" s="350"/>
      <c r="T51" s="350"/>
      <c r="U51" s="14"/>
      <c r="V51" s="287">
        <f>SUM(V47:X50)</f>
        <v>0</v>
      </c>
      <c r="W51" s="287"/>
      <c r="X51" s="287"/>
    </row>
    <row r="52" spans="1:24" ht="18" customHeight="1">
      <c r="A52" s="381"/>
      <c r="B52" s="374" t="s">
        <v>32</v>
      </c>
      <c r="C52" s="367" t="s">
        <v>21</v>
      </c>
      <c r="D52" s="368"/>
      <c r="E52" s="368"/>
      <c r="F52" s="368"/>
      <c r="G52" s="368"/>
      <c r="H52" s="369"/>
      <c r="I52" s="280" t="s">
        <v>81</v>
      </c>
      <c r="J52" s="281"/>
      <c r="K52" s="281"/>
      <c r="L52" s="281"/>
      <c r="M52" s="281"/>
      <c r="N52" s="281"/>
      <c r="O52" s="281"/>
      <c r="P52" s="347"/>
      <c r="Q52" s="280" t="s">
        <v>82</v>
      </c>
      <c r="R52" s="281"/>
      <c r="S52" s="281"/>
      <c r="T52" s="281"/>
      <c r="U52" s="281"/>
      <c r="V52" s="281"/>
      <c r="W52" s="281"/>
      <c r="X52" s="346"/>
    </row>
    <row r="53" spans="1:24" ht="18" customHeight="1">
      <c r="A53" s="381"/>
      <c r="B53" s="375"/>
      <c r="C53" s="370"/>
      <c r="D53" s="344"/>
      <c r="E53" s="344"/>
      <c r="F53" s="344"/>
      <c r="G53" s="344"/>
      <c r="H53" s="371"/>
      <c r="I53" s="11"/>
      <c r="J53" s="64">
        <f>N51</f>
        <v>0</v>
      </c>
      <c r="K53" s="46" t="s">
        <v>61</v>
      </c>
      <c r="L53" s="348">
        <f>O42</f>
        <v>0</v>
      </c>
      <c r="M53" s="349"/>
      <c r="N53" s="11" t="s">
        <v>62</v>
      </c>
      <c r="O53" s="66">
        <f>IF(L53=0,"",J53/L53)</f>
      </c>
      <c r="P53" s="13"/>
      <c r="Q53" s="12"/>
      <c r="R53" s="65">
        <f>V51</f>
        <v>0</v>
      </c>
      <c r="S53" s="46" t="s">
        <v>61</v>
      </c>
      <c r="T53" s="348">
        <f>W42</f>
        <v>0</v>
      </c>
      <c r="U53" s="349"/>
      <c r="V53" s="12" t="s">
        <v>62</v>
      </c>
      <c r="W53" s="66">
        <f>IF(T53=0,"",R53/T53)</f>
      </c>
      <c r="X53" s="15"/>
    </row>
    <row r="54" spans="1:24" ht="18" customHeight="1">
      <c r="A54" s="381"/>
      <c r="B54" s="375"/>
      <c r="C54" s="364" t="s">
        <v>33</v>
      </c>
      <c r="D54" s="308"/>
      <c r="E54" s="308"/>
      <c r="F54" s="308"/>
      <c r="G54" s="308"/>
      <c r="H54" s="308"/>
      <c r="I54" s="280" t="s">
        <v>209</v>
      </c>
      <c r="J54" s="281"/>
      <c r="K54" s="281"/>
      <c r="L54" s="281"/>
      <c r="M54" s="281"/>
      <c r="N54" s="281"/>
      <c r="O54" s="281"/>
      <c r="P54" s="282">
        <f>IF(O53="",IF(W53="","",IF(O53&gt;1,IF(W53&gt;1,"OK","NG"),"NG")),IF(O53&gt;1,IF(W53&gt;1,"OK","NG"),"NG"))</f>
      </c>
      <c r="Q54" s="282"/>
      <c r="R54" s="282"/>
      <c r="S54" s="282"/>
      <c r="T54" s="282"/>
      <c r="U54" s="282"/>
      <c r="V54" s="282"/>
      <c r="W54" s="282"/>
      <c r="X54" s="283"/>
    </row>
    <row r="55" spans="1:24" ht="18" customHeight="1">
      <c r="A55" s="381"/>
      <c r="B55" s="375"/>
      <c r="C55" s="327" t="s">
        <v>34</v>
      </c>
      <c r="D55" s="301"/>
      <c r="E55" s="301"/>
      <c r="F55" s="301"/>
      <c r="G55" s="301"/>
      <c r="H55" s="301"/>
      <c r="I55" s="326" t="s">
        <v>23</v>
      </c>
      <c r="J55" s="326"/>
      <c r="K55" s="326"/>
      <c r="L55" s="326"/>
      <c r="M55" s="326"/>
      <c r="N55" s="326"/>
      <c r="O55" s="326"/>
      <c r="P55" s="326"/>
      <c r="Q55" s="326"/>
      <c r="R55" s="326"/>
      <c r="S55" s="326"/>
      <c r="T55" s="326"/>
      <c r="U55" s="326"/>
      <c r="V55" s="326"/>
      <c r="W55" s="326"/>
      <c r="X55" s="363"/>
    </row>
    <row r="56" spans="1:24" ht="18" customHeight="1">
      <c r="A56" s="381"/>
      <c r="B56" s="375"/>
      <c r="C56" s="364" t="s">
        <v>24</v>
      </c>
      <c r="D56" s="308"/>
      <c r="E56" s="308"/>
      <c r="F56" s="308"/>
      <c r="G56" s="308"/>
      <c r="H56" s="308"/>
      <c r="I56" s="361" t="s">
        <v>7</v>
      </c>
      <c r="J56" s="361"/>
      <c r="K56" s="361"/>
      <c r="L56" s="361"/>
      <c r="M56" s="361"/>
      <c r="N56" s="361"/>
      <c r="O56" s="361"/>
      <c r="P56" s="361"/>
      <c r="Q56" s="361"/>
      <c r="R56" s="361"/>
      <c r="S56" s="361"/>
      <c r="T56" s="361"/>
      <c r="U56" s="361"/>
      <c r="V56" s="361"/>
      <c r="W56" s="361"/>
      <c r="X56" s="362"/>
    </row>
    <row r="57" spans="1:24" ht="18" customHeight="1">
      <c r="A57" s="382"/>
      <c r="B57" s="375"/>
      <c r="C57" s="365" t="s">
        <v>46</v>
      </c>
      <c r="D57" s="366"/>
      <c r="E57" s="366"/>
      <c r="F57" s="366"/>
      <c r="G57" s="366"/>
      <c r="H57" s="366"/>
      <c r="I57" s="16"/>
      <c r="J57" s="16"/>
      <c r="K57" s="16"/>
      <c r="L57" s="16"/>
      <c r="M57" s="16"/>
      <c r="N57" s="16"/>
      <c r="O57" s="67">
        <f>IF(P54="","",IF(P54="OK","",IF((O53-W53)&gt;0,W53,O53)))</f>
      </c>
      <c r="P57" s="16" t="s">
        <v>116</v>
      </c>
      <c r="Q57" s="279">
        <f>IF(P54="","",IF(P54="OK","",IF((O53-W53)&lt;0,W53,O53)))</f>
      </c>
      <c r="R57" s="279"/>
      <c r="S57" s="16" t="s">
        <v>118</v>
      </c>
      <c r="T57" s="16"/>
      <c r="U57" s="67">
        <f>IF(O57=0,"",IF(O57="","",O57/Q57))</f>
      </c>
      <c r="V57" s="16"/>
      <c r="W57" s="68">
        <f>IF(U57="","",IF(U57&gt;0.5,"OK","NG"))</f>
      </c>
      <c r="X57" s="17"/>
    </row>
    <row r="58" spans="5:15" ht="18" customHeight="1">
      <c r="E58" s="1" t="s">
        <v>69</v>
      </c>
      <c r="O58" s="1" t="s">
        <v>70</v>
      </c>
    </row>
  </sheetData>
  <sheetProtection selectLockedCells="1"/>
  <mergeCells count="252">
    <mergeCell ref="B19:X19"/>
    <mergeCell ref="T24:U24"/>
    <mergeCell ref="E5:F5"/>
    <mergeCell ref="B5:D5"/>
    <mergeCell ref="I14:J14"/>
    <mergeCell ref="K14:L14"/>
    <mergeCell ref="K11:L11"/>
    <mergeCell ref="N11:P11"/>
    <mergeCell ref="K12:L12"/>
    <mergeCell ref="I15:J15"/>
    <mergeCell ref="K15:L15"/>
    <mergeCell ref="B3:H3"/>
    <mergeCell ref="B4:H4"/>
    <mergeCell ref="N15:P15"/>
    <mergeCell ref="I9:P9"/>
    <mergeCell ref="I10:P10"/>
    <mergeCell ref="N12:P12"/>
    <mergeCell ref="N13:P13"/>
    <mergeCell ref="N14:P14"/>
    <mergeCell ref="I13:J13"/>
    <mergeCell ref="K13:L13"/>
    <mergeCell ref="I11:J11"/>
    <mergeCell ref="I12:J12"/>
    <mergeCell ref="I8:P8"/>
    <mergeCell ref="J6:L6"/>
    <mergeCell ref="J7:K7"/>
    <mergeCell ref="O6:P6"/>
    <mergeCell ref="M6:N6"/>
    <mergeCell ref="L7:N7"/>
    <mergeCell ref="S12:T12"/>
    <mergeCell ref="V12:X12"/>
    <mergeCell ref="R6:T6"/>
    <mergeCell ref="U6:V6"/>
    <mergeCell ref="W6:X6"/>
    <mergeCell ref="R7:S7"/>
    <mergeCell ref="T7:V7"/>
    <mergeCell ref="Q8:X8"/>
    <mergeCell ref="V13:X13"/>
    <mergeCell ref="Q14:R14"/>
    <mergeCell ref="S14:T14"/>
    <mergeCell ref="V14:X14"/>
    <mergeCell ref="Q9:X9"/>
    <mergeCell ref="Q10:X10"/>
    <mergeCell ref="Q11:R11"/>
    <mergeCell ref="S11:T11"/>
    <mergeCell ref="V11:X11"/>
    <mergeCell ref="Q12:R12"/>
    <mergeCell ref="Q15:R15"/>
    <mergeCell ref="S15:T15"/>
    <mergeCell ref="V15:X15"/>
    <mergeCell ref="Q5:X5"/>
    <mergeCell ref="I3:X3"/>
    <mergeCell ref="I4:P4"/>
    <mergeCell ref="Q4:X4"/>
    <mergeCell ref="I5:P5"/>
    <mergeCell ref="Q13:R13"/>
    <mergeCell ref="S13:T13"/>
    <mergeCell ref="G5:H6"/>
    <mergeCell ref="B9:B15"/>
    <mergeCell ref="C11:H11"/>
    <mergeCell ref="C12:H12"/>
    <mergeCell ref="C13:H13"/>
    <mergeCell ref="C14:H14"/>
    <mergeCell ref="C15:H15"/>
    <mergeCell ref="C9:H10"/>
    <mergeCell ref="B6:B7"/>
    <mergeCell ref="B16:H18"/>
    <mergeCell ref="N16:P16"/>
    <mergeCell ref="Q16:U16"/>
    <mergeCell ref="V16:X16"/>
    <mergeCell ref="Q17:S17"/>
    <mergeCell ref="T17:U17"/>
    <mergeCell ref="L17:M17"/>
    <mergeCell ref="I17:K17"/>
    <mergeCell ref="I16:M16"/>
    <mergeCell ref="I18:M18"/>
    <mergeCell ref="V28:X28"/>
    <mergeCell ref="L20:M20"/>
    <mergeCell ref="T25:U25"/>
    <mergeCell ref="Q26:X26"/>
    <mergeCell ref="Q27:X27"/>
    <mergeCell ref="W22:X22"/>
    <mergeCell ref="V20:X21"/>
    <mergeCell ref="T20:U20"/>
    <mergeCell ref="R21:S21"/>
    <mergeCell ref="O22:P22"/>
    <mergeCell ref="C26:H27"/>
    <mergeCell ref="I26:P26"/>
    <mergeCell ref="I27:P27"/>
    <mergeCell ref="S28:T28"/>
    <mergeCell ref="I28:J28"/>
    <mergeCell ref="K28:L28"/>
    <mergeCell ref="N28:P28"/>
    <mergeCell ref="Q28:R28"/>
    <mergeCell ref="T21:U21"/>
    <mergeCell ref="R22:S22"/>
    <mergeCell ref="T22:U22"/>
    <mergeCell ref="Q20:S20"/>
    <mergeCell ref="R23:S23"/>
    <mergeCell ref="J21:K21"/>
    <mergeCell ref="J22:K22"/>
    <mergeCell ref="L22:M22"/>
    <mergeCell ref="Q21:Q23"/>
    <mergeCell ref="J23:K23"/>
    <mergeCell ref="V32:X32"/>
    <mergeCell ref="N31:P31"/>
    <mergeCell ref="N20:P21"/>
    <mergeCell ref="I20:K20"/>
    <mergeCell ref="I21:I23"/>
    <mergeCell ref="L21:M21"/>
    <mergeCell ref="Q29:R29"/>
    <mergeCell ref="V24:X25"/>
    <mergeCell ref="Q24:S25"/>
    <mergeCell ref="I24:K25"/>
    <mergeCell ref="S29:T29"/>
    <mergeCell ref="V29:X29"/>
    <mergeCell ref="Q30:R30"/>
    <mergeCell ref="S30:T30"/>
    <mergeCell ref="V30:X30"/>
    <mergeCell ref="V31:X31"/>
    <mergeCell ref="L24:M24"/>
    <mergeCell ref="I30:J30"/>
    <mergeCell ref="K30:L30"/>
    <mergeCell ref="N30:P30"/>
    <mergeCell ref="I29:J29"/>
    <mergeCell ref="K29:L29"/>
    <mergeCell ref="N29:P29"/>
    <mergeCell ref="N24:P25"/>
    <mergeCell ref="L25:M25"/>
    <mergeCell ref="C31:H31"/>
    <mergeCell ref="I31:J31"/>
    <mergeCell ref="K31:L31"/>
    <mergeCell ref="I32:J32"/>
    <mergeCell ref="Q32:R32"/>
    <mergeCell ref="S32:T32"/>
    <mergeCell ref="Q31:R31"/>
    <mergeCell ref="S31:T31"/>
    <mergeCell ref="B39:H44"/>
    <mergeCell ref="I37:X37"/>
    <mergeCell ref="I36:X36"/>
    <mergeCell ref="C35:H35"/>
    <mergeCell ref="C36:H36"/>
    <mergeCell ref="C37:H37"/>
    <mergeCell ref="C38:H38"/>
    <mergeCell ref="I39:K39"/>
    <mergeCell ref="L39:M39"/>
    <mergeCell ref="V39:X40"/>
    <mergeCell ref="C33:H34"/>
    <mergeCell ref="G8:H8"/>
    <mergeCell ref="B8:D8"/>
    <mergeCell ref="B33:B38"/>
    <mergeCell ref="C32:H32"/>
    <mergeCell ref="C29:H29"/>
    <mergeCell ref="B20:H25"/>
    <mergeCell ref="B26:B32"/>
    <mergeCell ref="C30:H30"/>
    <mergeCell ref="C28:H28"/>
    <mergeCell ref="I40:I42"/>
    <mergeCell ref="J40:K40"/>
    <mergeCell ref="L40:M40"/>
    <mergeCell ref="Q40:Q42"/>
    <mergeCell ref="J41:K41"/>
    <mergeCell ref="L41:M41"/>
    <mergeCell ref="O41:P41"/>
    <mergeCell ref="N39:P40"/>
    <mergeCell ref="Q39:S39"/>
    <mergeCell ref="R41:S41"/>
    <mergeCell ref="T41:U41"/>
    <mergeCell ref="T39:U39"/>
    <mergeCell ref="W41:X41"/>
    <mergeCell ref="J42:K42"/>
    <mergeCell ref="R42:S42"/>
    <mergeCell ref="R40:S40"/>
    <mergeCell ref="T40:U40"/>
    <mergeCell ref="I43:K44"/>
    <mergeCell ref="N43:P44"/>
    <mergeCell ref="Q43:S44"/>
    <mergeCell ref="V43:X44"/>
    <mergeCell ref="L44:M44"/>
    <mergeCell ref="T44:U44"/>
    <mergeCell ref="L43:M43"/>
    <mergeCell ref="T43:U43"/>
    <mergeCell ref="B45:B51"/>
    <mergeCell ref="C45:H46"/>
    <mergeCell ref="I45:P45"/>
    <mergeCell ref="Q45:X45"/>
    <mergeCell ref="I46:P46"/>
    <mergeCell ref="Q46:X46"/>
    <mergeCell ref="C47:H47"/>
    <mergeCell ref="I47:J47"/>
    <mergeCell ref="K47:L47"/>
    <mergeCell ref="N47:P47"/>
    <mergeCell ref="Q47:R47"/>
    <mergeCell ref="S47:T47"/>
    <mergeCell ref="V47:X47"/>
    <mergeCell ref="C48:H48"/>
    <mergeCell ref="I48:J48"/>
    <mergeCell ref="K48:L48"/>
    <mergeCell ref="N48:P48"/>
    <mergeCell ref="Q48:R48"/>
    <mergeCell ref="S48:T48"/>
    <mergeCell ref="V48:X48"/>
    <mergeCell ref="I54:O54"/>
    <mergeCell ref="P54:X54"/>
    <mergeCell ref="V51:X51"/>
    <mergeCell ref="S50:T50"/>
    <mergeCell ref="V50:X50"/>
    <mergeCell ref="C49:H49"/>
    <mergeCell ref="I49:J49"/>
    <mergeCell ref="C50:H50"/>
    <mergeCell ref="I50:J50"/>
    <mergeCell ref="K50:L50"/>
    <mergeCell ref="C57:H57"/>
    <mergeCell ref="A3:A57"/>
    <mergeCell ref="Q57:R57"/>
    <mergeCell ref="I35:O35"/>
    <mergeCell ref="P35:X35"/>
    <mergeCell ref="Q33:X33"/>
    <mergeCell ref="C51:H51"/>
    <mergeCell ref="I51:J51"/>
    <mergeCell ref="K51:L51"/>
    <mergeCell ref="N51:P51"/>
    <mergeCell ref="C56:H56"/>
    <mergeCell ref="I56:X56"/>
    <mergeCell ref="Q51:R51"/>
    <mergeCell ref="S51:T51"/>
    <mergeCell ref="V18:X18"/>
    <mergeCell ref="N18:P18"/>
    <mergeCell ref="Q18:U18"/>
    <mergeCell ref="Q52:X52"/>
    <mergeCell ref="L53:M53"/>
    <mergeCell ref="T53:U53"/>
    <mergeCell ref="N32:P32"/>
    <mergeCell ref="K32:L32"/>
    <mergeCell ref="Q38:R38"/>
    <mergeCell ref="A1:X1"/>
    <mergeCell ref="C55:H55"/>
    <mergeCell ref="I55:X55"/>
    <mergeCell ref="C54:H54"/>
    <mergeCell ref="B52:B57"/>
    <mergeCell ref="C52:H53"/>
    <mergeCell ref="I52:P52"/>
    <mergeCell ref="K49:L49"/>
    <mergeCell ref="N49:P49"/>
    <mergeCell ref="V49:X49"/>
    <mergeCell ref="Q50:R50"/>
    <mergeCell ref="I33:P33"/>
    <mergeCell ref="L34:M34"/>
    <mergeCell ref="T34:U34"/>
    <mergeCell ref="N50:P50"/>
    <mergeCell ref="Q49:R49"/>
    <mergeCell ref="S49:T49"/>
  </mergeCells>
  <dataValidations count="2">
    <dataValidation type="list" allowBlank="1" showInputMessage="1" showErrorMessage="1" sqref="C11:H15 C47:H50 C28:H31">
      <formula1>耐力壁</formula1>
    </dataValidation>
    <dataValidation type="list" allowBlank="1" showInputMessage="1" showErrorMessage="1" sqref="I11:J15 Q47:R50 I47:J50 Q28:R31 I28:J31 Q11:R15">
      <formula1>壁長</formula1>
    </dataValidation>
  </dataValidations>
  <printOptions/>
  <pageMargins left="0.98" right="0.75" top="1" bottom="1" header="0.512" footer="0.512"/>
  <pageSetup fitToHeight="1" fitToWidth="1" orientation="portrait"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X27"/>
  <sheetViews>
    <sheetView zoomScalePageLayoutView="0" workbookViewId="0" topLeftCell="A1">
      <selection activeCell="C4" sqref="C4"/>
    </sheetView>
  </sheetViews>
  <sheetFormatPr defaultColWidth="5.59765625" defaultRowHeight="39.75" customHeight="1"/>
  <cols>
    <col min="1" max="1" width="1.4921875" style="18" customWidth="1"/>
    <col min="2" max="23" width="5.59765625" style="18" customWidth="1"/>
    <col min="24" max="24" width="5.8984375" style="18" customWidth="1"/>
    <col min="25" max="16384" width="5.59765625" style="18" customWidth="1"/>
  </cols>
  <sheetData>
    <row r="1" ht="20.25" customHeight="1">
      <c r="A1" s="18" t="s">
        <v>8</v>
      </c>
    </row>
    <row r="2" ht="20.25" customHeight="1">
      <c r="A2" s="18" t="s">
        <v>9</v>
      </c>
    </row>
    <row r="3" spans="13:17" ht="39.75" customHeight="1">
      <c r="M3" s="18" t="s">
        <v>14</v>
      </c>
      <c r="Q3" s="18" t="s">
        <v>10</v>
      </c>
    </row>
    <row r="4" spans="17:24" ht="39.75" customHeight="1">
      <c r="Q4" s="402" t="s">
        <v>2</v>
      </c>
      <c r="R4" s="403"/>
      <c r="S4" s="403"/>
      <c r="T4" s="403"/>
      <c r="U4" s="403"/>
      <c r="V4" s="403"/>
      <c r="W4" s="19"/>
      <c r="X4" s="19"/>
    </row>
    <row r="5" spans="1:24" ht="39.75" customHeight="1" thickBot="1">
      <c r="A5" s="20"/>
      <c r="B5" s="20"/>
      <c r="C5" s="20"/>
      <c r="D5" s="21"/>
      <c r="F5" s="22"/>
      <c r="J5" s="23"/>
      <c r="Q5" s="403"/>
      <c r="R5" s="403"/>
      <c r="S5" s="403"/>
      <c r="T5" s="403"/>
      <c r="U5" s="403"/>
      <c r="V5" s="403"/>
      <c r="W5" s="19"/>
      <c r="X5" s="19"/>
    </row>
    <row r="6" spans="1:24" ht="39.75" customHeight="1" thickTop="1">
      <c r="A6" s="24"/>
      <c r="B6" s="20"/>
      <c r="C6" s="20"/>
      <c r="D6" s="21"/>
      <c r="E6" s="25"/>
      <c r="F6" s="26"/>
      <c r="G6" s="27"/>
      <c r="H6" s="28"/>
      <c r="I6" s="27"/>
      <c r="J6" s="29"/>
      <c r="Q6" s="403"/>
      <c r="R6" s="403"/>
      <c r="S6" s="403"/>
      <c r="T6" s="403"/>
      <c r="U6" s="403"/>
      <c r="V6" s="403"/>
      <c r="W6" s="19"/>
      <c r="X6" s="19"/>
    </row>
    <row r="7" spans="1:24" ht="39.75" customHeight="1">
      <c r="A7" s="20"/>
      <c r="B7" s="20"/>
      <c r="C7" s="30"/>
      <c r="D7" s="31"/>
      <c r="E7" s="32"/>
      <c r="F7" s="23"/>
      <c r="J7" s="33"/>
      <c r="Q7" s="19"/>
      <c r="R7" s="19"/>
      <c r="S7" s="19"/>
      <c r="T7" s="19"/>
      <c r="U7" s="19"/>
      <c r="V7" s="19"/>
      <c r="W7" s="19"/>
      <c r="X7" s="19"/>
    </row>
    <row r="8" spans="1:24" ht="39.75" customHeight="1">
      <c r="A8" s="34"/>
      <c r="B8" s="20"/>
      <c r="C8" s="20"/>
      <c r="D8" s="21"/>
      <c r="E8" s="35"/>
      <c r="F8" s="23"/>
      <c r="J8" s="23"/>
      <c r="K8" s="27"/>
      <c r="L8" s="36"/>
      <c r="Q8" s="402" t="s">
        <v>3</v>
      </c>
      <c r="R8" s="403"/>
      <c r="S8" s="403"/>
      <c r="T8" s="403"/>
      <c r="U8" s="403"/>
      <c r="V8" s="403"/>
      <c r="W8" s="19"/>
      <c r="X8" s="19"/>
    </row>
    <row r="9" spans="1:24" ht="39.75" customHeight="1">
      <c r="A9" s="20"/>
      <c r="B9" s="20"/>
      <c r="C9" s="30"/>
      <c r="D9" s="31"/>
      <c r="E9" s="37"/>
      <c r="F9" s="38"/>
      <c r="J9" s="23"/>
      <c r="L9" s="33"/>
      <c r="Q9" s="403"/>
      <c r="R9" s="403"/>
      <c r="S9" s="403"/>
      <c r="T9" s="403"/>
      <c r="U9" s="403"/>
      <c r="V9" s="403"/>
      <c r="W9" s="19"/>
      <c r="X9" s="19"/>
    </row>
    <row r="10" spans="1:24" ht="39.75" customHeight="1">
      <c r="A10" s="20"/>
      <c r="B10" s="20"/>
      <c r="C10" s="20"/>
      <c r="D10" s="21"/>
      <c r="F10" s="39"/>
      <c r="G10" s="40"/>
      <c r="J10" s="23"/>
      <c r="L10" s="33"/>
      <c r="Q10" s="403"/>
      <c r="R10" s="403"/>
      <c r="S10" s="403"/>
      <c r="T10" s="403"/>
      <c r="U10" s="403"/>
      <c r="V10" s="403"/>
      <c r="W10" s="19"/>
      <c r="X10" s="19"/>
    </row>
    <row r="11" spans="1:24" ht="39.75" customHeight="1" thickBot="1">
      <c r="A11" s="20"/>
      <c r="B11" s="20"/>
      <c r="C11" s="20"/>
      <c r="D11" s="21"/>
      <c r="F11" s="22"/>
      <c r="G11" s="41"/>
      <c r="H11" s="38"/>
      <c r="I11" s="42"/>
      <c r="J11" s="38"/>
      <c r="K11" s="38"/>
      <c r="L11" s="43"/>
      <c r="Q11" s="19"/>
      <c r="R11" s="19"/>
      <c r="S11" s="19"/>
      <c r="T11" s="19"/>
      <c r="U11" s="19"/>
      <c r="V11" s="19"/>
      <c r="W11" s="19"/>
      <c r="X11" s="19"/>
    </row>
    <row r="12" spans="1:24" ht="39.75" customHeight="1" thickTop="1">
      <c r="A12" s="23"/>
      <c r="B12" s="23"/>
      <c r="C12" s="23"/>
      <c r="F12" s="23"/>
      <c r="G12" s="23"/>
      <c r="H12" s="23"/>
      <c r="I12" s="23"/>
      <c r="J12" s="23"/>
      <c r="Q12" s="403" t="s">
        <v>0</v>
      </c>
      <c r="R12" s="403"/>
      <c r="S12" s="403"/>
      <c r="T12" s="403"/>
      <c r="U12" s="403"/>
      <c r="V12" s="403"/>
      <c r="W12" s="19"/>
      <c r="X12" s="19"/>
    </row>
    <row r="16" ht="39.75" customHeight="1">
      <c r="Q16" s="18" t="s">
        <v>1</v>
      </c>
    </row>
    <row r="17" spans="17:24" ht="39.75" customHeight="1">
      <c r="Q17" s="402" t="s">
        <v>4</v>
      </c>
      <c r="R17" s="403"/>
      <c r="S17" s="403"/>
      <c r="T17" s="403"/>
      <c r="U17" s="403"/>
      <c r="V17" s="403"/>
      <c r="W17" s="19"/>
      <c r="X17" s="19"/>
    </row>
    <row r="18" spans="1:24" ht="39.75" customHeight="1" thickBot="1">
      <c r="A18" s="20"/>
      <c r="B18" s="20"/>
      <c r="C18" s="20"/>
      <c r="D18" s="21"/>
      <c r="F18" s="23"/>
      <c r="J18" s="23"/>
      <c r="Q18" s="403"/>
      <c r="R18" s="403"/>
      <c r="S18" s="403"/>
      <c r="T18" s="403"/>
      <c r="U18" s="403"/>
      <c r="V18" s="403"/>
      <c r="W18" s="19"/>
      <c r="X18" s="19"/>
    </row>
    <row r="19" spans="1:24" ht="39.75" customHeight="1" thickTop="1">
      <c r="A19" s="24"/>
      <c r="B19" s="20"/>
      <c r="C19" s="20"/>
      <c r="D19" s="21"/>
      <c r="E19" s="25"/>
      <c r="F19" s="26"/>
      <c r="G19" s="27"/>
      <c r="H19" s="28"/>
      <c r="I19" s="27"/>
      <c r="J19" s="29"/>
      <c r="Q19" s="403"/>
      <c r="R19" s="403"/>
      <c r="S19" s="403"/>
      <c r="T19" s="403"/>
      <c r="U19" s="403"/>
      <c r="V19" s="403"/>
      <c r="W19" s="19"/>
      <c r="X19" s="19"/>
    </row>
    <row r="20" spans="1:24" ht="39.75" customHeight="1">
      <c r="A20" s="20"/>
      <c r="B20" s="20"/>
      <c r="C20" s="30"/>
      <c r="D20" s="31"/>
      <c r="E20" s="32"/>
      <c r="F20" s="23"/>
      <c r="J20" s="33"/>
      <c r="Q20" s="19"/>
      <c r="R20" s="19"/>
      <c r="S20" s="19"/>
      <c r="T20" s="19"/>
      <c r="U20" s="19"/>
      <c r="V20" s="19"/>
      <c r="W20" s="19"/>
      <c r="X20" s="19"/>
    </row>
    <row r="21" spans="1:24" ht="39.75" customHeight="1">
      <c r="A21" s="34"/>
      <c r="B21" s="20"/>
      <c r="C21" s="20"/>
      <c r="D21" s="21"/>
      <c r="E21" s="35"/>
      <c r="F21" s="23"/>
      <c r="J21" s="23"/>
      <c r="K21" s="27"/>
      <c r="L21" s="36"/>
      <c r="Q21" s="402" t="s">
        <v>5</v>
      </c>
      <c r="R21" s="403"/>
      <c r="S21" s="403"/>
      <c r="T21" s="403"/>
      <c r="U21" s="403"/>
      <c r="V21" s="403"/>
      <c r="W21" s="19"/>
      <c r="X21" s="19"/>
    </row>
    <row r="22" spans="1:24" ht="39.75" customHeight="1">
      <c r="A22" s="20"/>
      <c r="B22" s="20"/>
      <c r="C22" s="30"/>
      <c r="D22" s="31"/>
      <c r="E22" s="37"/>
      <c r="F22" s="38"/>
      <c r="J22" s="23"/>
      <c r="L22" s="33"/>
      <c r="Q22" s="403"/>
      <c r="R22" s="403"/>
      <c r="S22" s="403"/>
      <c r="T22" s="403"/>
      <c r="U22" s="403"/>
      <c r="V22" s="403"/>
      <c r="W22" s="19"/>
      <c r="X22" s="19"/>
    </row>
    <row r="23" spans="1:24" ht="39.75" customHeight="1">
      <c r="A23" s="20"/>
      <c r="B23" s="20"/>
      <c r="C23" s="20"/>
      <c r="D23" s="21"/>
      <c r="F23" s="39"/>
      <c r="G23" s="40"/>
      <c r="J23" s="23"/>
      <c r="L23" s="33"/>
      <c r="Q23" s="403"/>
      <c r="R23" s="403"/>
      <c r="S23" s="403"/>
      <c r="T23" s="403"/>
      <c r="U23" s="403"/>
      <c r="V23" s="403"/>
      <c r="W23" s="19"/>
      <c r="X23" s="19"/>
    </row>
    <row r="24" spans="1:24" ht="39.75" customHeight="1" thickBot="1">
      <c r="A24" s="20"/>
      <c r="B24" s="20"/>
      <c r="C24" s="20"/>
      <c r="D24" s="21"/>
      <c r="F24" s="22"/>
      <c r="G24" s="41"/>
      <c r="H24" s="38"/>
      <c r="I24" s="42"/>
      <c r="J24" s="38"/>
      <c r="K24" s="38"/>
      <c r="L24" s="43"/>
      <c r="Q24" s="19"/>
      <c r="R24" s="19"/>
      <c r="S24" s="19"/>
      <c r="T24" s="19"/>
      <c r="U24" s="19"/>
      <c r="V24" s="19"/>
      <c r="W24" s="19"/>
      <c r="X24" s="19"/>
    </row>
    <row r="25" spans="1:24" ht="39.75" customHeight="1" thickTop="1">
      <c r="A25" s="23"/>
      <c r="B25" s="23"/>
      <c r="C25" s="23"/>
      <c r="F25" s="23"/>
      <c r="G25" s="23"/>
      <c r="H25" s="23"/>
      <c r="I25" s="23"/>
      <c r="J25" s="23"/>
      <c r="Q25" s="402" t="s">
        <v>6</v>
      </c>
      <c r="R25" s="403"/>
      <c r="S25" s="403"/>
      <c r="T25" s="403"/>
      <c r="U25" s="403"/>
      <c r="V25" s="403"/>
      <c r="W25" s="403"/>
      <c r="X25" s="19"/>
    </row>
    <row r="26" spans="17:24" ht="39.75" customHeight="1">
      <c r="Q26" s="403"/>
      <c r="R26" s="403"/>
      <c r="S26" s="403"/>
      <c r="T26" s="403"/>
      <c r="U26" s="403"/>
      <c r="V26" s="403"/>
      <c r="W26" s="403"/>
      <c r="X26" s="19"/>
    </row>
    <row r="27" spans="17:24" ht="39.75" customHeight="1">
      <c r="Q27" s="403"/>
      <c r="R27" s="403"/>
      <c r="S27" s="403"/>
      <c r="T27" s="403"/>
      <c r="U27" s="403"/>
      <c r="V27" s="403"/>
      <c r="W27" s="403"/>
      <c r="X27" s="19"/>
    </row>
  </sheetData>
  <sheetProtection/>
  <mergeCells count="6">
    <mergeCell ref="Q21:V23"/>
    <mergeCell ref="Q25:W27"/>
    <mergeCell ref="Q4:V6"/>
    <mergeCell ref="Q8:V10"/>
    <mergeCell ref="Q17:V19"/>
    <mergeCell ref="Q12:V12"/>
  </mergeCells>
  <printOptions/>
  <pageMargins left="0.78" right="0.22" top="1" bottom="1" header="0.57" footer="0.512"/>
  <pageSetup fitToHeight="1" fitToWidth="1"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Miharu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Toshio Yoshida</dc:creator>
  <cp:keywords/>
  <dc:description/>
  <cp:lastModifiedBy>kc-11</cp:lastModifiedBy>
  <cp:lastPrinted>2018-03-09T02:36:04Z</cp:lastPrinted>
  <dcterms:created xsi:type="dcterms:W3CDTF">2000-07-16T02:52:44Z</dcterms:created>
  <dcterms:modified xsi:type="dcterms:W3CDTF">2018-03-09T07:30:58Z</dcterms:modified>
  <cp:category/>
  <cp:version/>
  <cp:contentType/>
  <cp:contentStatus/>
</cp:coreProperties>
</file>